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288" windowHeight="9204" firstSheet="5" activeTab="6"/>
  </bookViews>
  <sheets>
    <sheet name="00-使用说明" sheetId="2" state="hidden" r:id="rId1"/>
    <sheet name="技能清单规则说明" sheetId="18" state="hidden" r:id="rId2"/>
    <sheet name="1-技能清单" sheetId="15" state="hidden" r:id="rId3"/>
    <sheet name="2-课程清单" sheetId="9" state="hidden" r:id="rId4"/>
    <sheet name="3-培训师名单" sheetId="8" state="hidden" r:id="rId5"/>
    <sheet name="00 版本信息" sheetId="20" r:id="rId6"/>
    <sheet name="01 2024年度年度培训计划表" sheetId="7" r:id="rId7"/>
    <sheet name="5-车间、部门KPI统计" sheetId="19" state="hidden" r:id="rId8"/>
    <sheet name="6-个人KPI统计" sheetId="14" state="hidden" r:id="rId9"/>
    <sheet name="7-班组健康度" sheetId="4" state="hidden" r:id="rId10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'1-技能清单'!$A$5:$L$696</definedName>
    <definedName name="_xlnm._FilterDatabase" localSheetId="6" hidden="1">'01 2024年度年度培训计划表'!$A$3:$M$45</definedName>
    <definedName name="___I027611" localSheetId="6" hidden="1">{#N/A,#N/A,FALSE,"지침";#N/A,#N/A,FALSE,"환경분석";#N/A,#N/A,FALSE,"Sheet16"}</definedName>
    <definedName name="___I027611" localSheetId="8" hidden="1">{#N/A,#N/A,FALSE,"지침";#N/A,#N/A,FALSE,"환경분석";#N/A,#N/A,FALSE,"Sheet16"}</definedName>
    <definedName name="___I027611" localSheetId="9" hidden="1">{#N/A,#N/A,FALSE,"지침";#N/A,#N/A,FALSE,"환경분석";#N/A,#N/A,FALSE,"Sheet16"}</definedName>
    <definedName name="___I027611" hidden="1">{#N/A,#N/A,FALSE,"지침";#N/A,#N/A,FALSE,"환경분석";#N/A,#N/A,FALSE,"Sheet16"}</definedName>
    <definedName name="___o1" localSheetId="6" hidden="1">{"det (May)",#N/A,FALSE,"June";"sum (MAY YTD)",#N/A,FALSE,"June YTD"}</definedName>
    <definedName name="___o1" localSheetId="8" hidden="1">{"det (May)",#N/A,FALSE,"June";"sum (MAY YTD)",#N/A,FALSE,"June YTD"}</definedName>
    <definedName name="___o1" localSheetId="9" hidden="1">{"det (May)",#N/A,FALSE,"June";"sum (MAY YTD)",#N/A,FALSE,"June YTD"}</definedName>
    <definedName name="___o1" hidden="1">{"det (May)",#N/A,FALSE,"June";"sum (MAY YTD)",#N/A,FALSE,"June YTD"}</definedName>
    <definedName name="___P0376001" localSheetId="6" hidden="1">{#N/A,#N/A,FALSE,"지침";#N/A,#N/A,FALSE,"환경분석";#N/A,#N/A,FALSE,"Sheet16"}</definedName>
    <definedName name="___P0376001" localSheetId="8" hidden="1">{#N/A,#N/A,FALSE,"지침";#N/A,#N/A,FALSE,"환경분석";#N/A,#N/A,FALSE,"Sheet16"}</definedName>
    <definedName name="___P0376001" localSheetId="9" hidden="1">{#N/A,#N/A,FALSE,"지침";#N/A,#N/A,FALSE,"환경분석";#N/A,#N/A,FALSE,"Sheet16"}</definedName>
    <definedName name="___P0376001" hidden="1">{#N/A,#N/A,FALSE,"지침";#N/A,#N/A,FALSE,"환경분석";#N/A,#N/A,FALSE,"Sheet16"}</definedName>
    <definedName name="___tk2" localSheetId="6" hidden="1">{#N/A,#N/A,FALSE,"지침";#N/A,#N/A,FALSE,"환경분석";#N/A,#N/A,FALSE,"Sheet16"}</definedName>
    <definedName name="___tk2" localSheetId="8" hidden="1">{#N/A,#N/A,FALSE,"지침";#N/A,#N/A,FALSE,"환경분석";#N/A,#N/A,FALSE,"Sheet16"}</definedName>
    <definedName name="___tk2" localSheetId="9" hidden="1">{#N/A,#N/A,FALSE,"지침";#N/A,#N/A,FALSE,"환경분석";#N/A,#N/A,FALSE,"Sheet16"}</definedName>
    <definedName name="___tk2" hidden="1">{#N/A,#N/A,FALSE,"지침";#N/A,#N/A,FALSE,"환경분석";#N/A,#N/A,FALSE,"Sheet16"}</definedName>
    <definedName name="__123Graph_A" hidden="1">#N/A</definedName>
    <definedName name="__123Graph_B" hidden="1">#N/A</definedName>
    <definedName name="__I027611" localSheetId="6" hidden="1">{#N/A,#N/A,FALSE,"지침";#N/A,#N/A,FALSE,"환경분석";#N/A,#N/A,FALSE,"Sheet16"}</definedName>
    <definedName name="__I027611" localSheetId="8" hidden="1">{#N/A,#N/A,FALSE,"지침";#N/A,#N/A,FALSE,"환경분석";#N/A,#N/A,FALSE,"Sheet16"}</definedName>
    <definedName name="__I027611" localSheetId="9" hidden="1">{#N/A,#N/A,FALSE,"지침";#N/A,#N/A,FALSE,"환경분석";#N/A,#N/A,FALSE,"Sheet16"}</definedName>
    <definedName name="__I027611" hidden="1">{#N/A,#N/A,FALSE,"지침";#N/A,#N/A,FALSE,"환경분석";#N/A,#N/A,FALSE,"Sheet16"}</definedName>
    <definedName name="__o1" localSheetId="6" hidden="1">{"det (May)",#N/A,FALSE,"June";"sum (MAY YTD)",#N/A,FALSE,"June YTD"}</definedName>
    <definedName name="__o1" localSheetId="8" hidden="1">{"det (May)",#N/A,FALSE,"June";"sum (MAY YTD)",#N/A,FALSE,"June YTD"}</definedName>
    <definedName name="__o1" localSheetId="9" hidden="1">{"det (May)",#N/A,FALSE,"June";"sum (MAY YTD)",#N/A,FALSE,"June YTD"}</definedName>
    <definedName name="__o1" hidden="1">{"det (May)",#N/A,FALSE,"June";"sum (MAY YTD)",#N/A,FALSE,"June YTD"}</definedName>
    <definedName name="__P0376001" localSheetId="6" hidden="1">{#N/A,#N/A,FALSE,"지침";#N/A,#N/A,FALSE,"환경분석";#N/A,#N/A,FALSE,"Sheet16"}</definedName>
    <definedName name="__P0376001" localSheetId="8" hidden="1">{#N/A,#N/A,FALSE,"지침";#N/A,#N/A,FALSE,"환경분석";#N/A,#N/A,FALSE,"Sheet16"}</definedName>
    <definedName name="__P0376001" localSheetId="9" hidden="1">{#N/A,#N/A,FALSE,"지침";#N/A,#N/A,FALSE,"환경분석";#N/A,#N/A,FALSE,"Sheet16"}</definedName>
    <definedName name="__P0376001" hidden="1">{#N/A,#N/A,FALSE,"지침";#N/A,#N/A,FALSE,"환경분석";#N/A,#N/A,FALSE,"Sheet16"}</definedName>
    <definedName name="__tk2" localSheetId="6" hidden="1">{#N/A,#N/A,FALSE,"지침";#N/A,#N/A,FALSE,"환경분석";#N/A,#N/A,FALSE,"Sheet16"}</definedName>
    <definedName name="__tk2" localSheetId="8" hidden="1">{#N/A,#N/A,FALSE,"지침";#N/A,#N/A,FALSE,"환경분석";#N/A,#N/A,FALSE,"Sheet16"}</definedName>
    <definedName name="__tk2" localSheetId="9" hidden="1">{#N/A,#N/A,FALSE,"지침";#N/A,#N/A,FALSE,"환경분석";#N/A,#N/A,FALSE,"Sheet16"}</definedName>
    <definedName name="__tk2" hidden="1">{#N/A,#N/A,FALSE,"지침";#N/A,#N/A,FALSE,"환경분석";#N/A,#N/A,FALSE,"Sheet16"}</definedName>
    <definedName name="_I027611" localSheetId="6" hidden="1">{#N/A,#N/A,FALSE,"지침";#N/A,#N/A,FALSE,"환경분석";#N/A,#N/A,FALSE,"Sheet16"}</definedName>
    <definedName name="_I027611" localSheetId="8" hidden="1">{#N/A,#N/A,FALSE,"지침";#N/A,#N/A,FALSE,"환경분석";#N/A,#N/A,FALSE,"Sheet16"}</definedName>
    <definedName name="_I027611" localSheetId="9" hidden="1">{#N/A,#N/A,FALSE,"지침";#N/A,#N/A,FALSE,"환경분석";#N/A,#N/A,FALSE,"Sheet16"}</definedName>
    <definedName name="_I027611" hidden="1">{#N/A,#N/A,FALSE,"지침";#N/A,#N/A,FALSE,"환경분석";#N/A,#N/A,FALSE,"Sheet16"}</definedName>
    <definedName name="_Key1" hidden="1">#N/A</definedName>
    <definedName name="_Key2" hidden="1">#N/A</definedName>
    <definedName name="_o1" localSheetId="6" hidden="1">{"det (May)",#N/A,FALSE,"June";"sum (MAY YTD)",#N/A,FALSE,"June YTD"}</definedName>
    <definedName name="_o1" localSheetId="8" hidden="1">{"det (May)",#N/A,FALSE,"June";"sum (MAY YTD)",#N/A,FALSE,"June YTD"}</definedName>
    <definedName name="_o1" localSheetId="9" hidden="1">{"det (May)",#N/A,FALSE,"June";"sum (MAY YTD)",#N/A,FALSE,"June YTD"}</definedName>
    <definedName name="_o1" hidden="1">{"det (May)",#N/A,FALSE,"June";"sum (MAY YTD)",#N/A,FALSE,"June YTD"}</definedName>
    <definedName name="_Order1" hidden="1">255</definedName>
    <definedName name="_Order2" hidden="1">255</definedName>
    <definedName name="_P0376001" localSheetId="6" hidden="1">{#N/A,#N/A,FALSE,"지침";#N/A,#N/A,FALSE,"환경분석";#N/A,#N/A,FALSE,"Sheet16"}</definedName>
    <definedName name="_P0376001" localSheetId="8" hidden="1">{#N/A,#N/A,FALSE,"지침";#N/A,#N/A,FALSE,"환경분석";#N/A,#N/A,FALSE,"Sheet16"}</definedName>
    <definedName name="_P0376001" localSheetId="9" hidden="1">{#N/A,#N/A,FALSE,"지침";#N/A,#N/A,FALSE,"환경분석";#N/A,#N/A,FALSE,"Sheet16"}</definedName>
    <definedName name="_P0376001" hidden="1">{#N/A,#N/A,FALSE,"지침";#N/A,#N/A,FALSE,"환경분석";#N/A,#N/A,FALSE,"Sheet16"}</definedName>
    <definedName name="_Sort" hidden="1">#N/A</definedName>
    <definedName name="_tk2" localSheetId="6" hidden="1">{#N/A,#N/A,FALSE,"지침";#N/A,#N/A,FALSE,"환경분석";#N/A,#N/A,FALSE,"Sheet16"}</definedName>
    <definedName name="_tk2" localSheetId="8" hidden="1">{#N/A,#N/A,FALSE,"지침";#N/A,#N/A,FALSE,"환경분석";#N/A,#N/A,FALSE,"Sheet16"}</definedName>
    <definedName name="_tk2" localSheetId="9" hidden="1">{#N/A,#N/A,FALSE,"지침";#N/A,#N/A,FALSE,"환경분석";#N/A,#N/A,FALSE,"Sheet16"}</definedName>
    <definedName name="_tk2" hidden="1">{#N/A,#N/A,FALSE,"지침";#N/A,#N/A,FALSE,"환경분석";#N/A,#N/A,FALSE,"Sheet16"}</definedName>
    <definedName name="A.???" localSheetId="6" hidden="1">{"det (May)",#N/A,FALSE,"June";"sum (MAY YTD)",#N/A,FALSE,"June YTD"}</definedName>
    <definedName name="A.???" localSheetId="8" hidden="1">{"det (May)",#N/A,FALSE,"June";"sum (MAY YTD)",#N/A,FALSE,"June YTD"}</definedName>
    <definedName name="A.???" localSheetId="9" hidden="1">{"det (May)",#N/A,FALSE,"June";"sum (MAY YTD)",#N/A,FALSE,"June YTD"}</definedName>
    <definedName name="A.???" hidden="1">{"det (May)",#N/A,FALSE,"June";"sum (MAY YTD)",#N/A,FALSE,"June YTD"}</definedName>
    <definedName name="A.Ⅱ.i2" localSheetId="6" hidden="1">{"det (May)",#N/A,FALSE,"June";"sum (MAY YTD)",#N/A,FALSE,"June YTD"}</definedName>
    <definedName name="A.Ⅱ.i2" localSheetId="8" hidden="1">{"det (May)",#N/A,FALSE,"June";"sum (MAY YTD)",#N/A,FALSE,"June YTD"}</definedName>
    <definedName name="A.Ⅱ.i2" localSheetId="9" hidden="1">{"det (May)",#N/A,FALSE,"June";"sum (MAY YTD)",#N/A,FALSE,"June YTD"}</definedName>
    <definedName name="A.Ⅱ.i2" hidden="1">{"det (May)",#N/A,FALSE,"June";"sum (MAY YTD)",#N/A,FALSE,"June YTD"}</definedName>
    <definedName name="A.I.AA" localSheetId="6" hidden="1">{"det (May)",#N/A,FALSE,"June";"sum (MAY YTD)",#N/A,FALSE,"June YTD"}</definedName>
    <definedName name="A.I.AA" localSheetId="8" hidden="1">{"det (May)",#N/A,FALSE,"June";"sum (MAY YTD)",#N/A,FALSE,"June YTD"}</definedName>
    <definedName name="A.I.AA" localSheetId="9" hidden="1">{"det (May)",#N/A,FALSE,"June";"sum (MAY YTD)",#N/A,FALSE,"June YTD"}</definedName>
    <definedName name="A.I.AA" hidden="1">{"det (May)",#N/A,FALSE,"June";"sum (MAY YTD)",#N/A,FALSE,"June YTD"}</definedName>
    <definedName name="aa" localSheetId="6" hidden="1">{#N/A,#N/A,FALSE,"지침";#N/A,#N/A,FALSE,"환경분석";#N/A,#N/A,FALSE,"Sheet16"}</definedName>
    <definedName name="aa" localSheetId="8" hidden="1">{#N/A,#N/A,FALSE,"지침";#N/A,#N/A,FALSE,"환경분석";#N/A,#N/A,FALSE,"Sheet16"}</definedName>
    <definedName name="aa" localSheetId="9" hidden="1">{#N/A,#N/A,FALSE,"지침";#N/A,#N/A,FALSE,"환경분석";#N/A,#N/A,FALSE,"Sheet16"}</definedName>
    <definedName name="aa" hidden="1">{#N/A,#N/A,FALSE,"지침";#N/A,#N/A,FALSE,"환경분석";#N/A,#N/A,FALSE,"Sheet16"}</definedName>
    <definedName name="aaaa" localSheetId="6" hidden="1">{"det (May)",#N/A,FALSE,"June";"sum (MAY YTD)",#N/A,FALSE,"June YTD"}</definedName>
    <definedName name="aaaa" localSheetId="8" hidden="1">{"det (May)",#N/A,FALSE,"June";"sum (MAY YTD)",#N/A,FALSE,"June YTD"}</definedName>
    <definedName name="aaaa" localSheetId="9" hidden="1">{"det (May)",#N/A,FALSE,"June";"sum (MAY YTD)",#N/A,FALSE,"June YTD"}</definedName>
    <definedName name="aaaa" hidden="1">{"det (May)",#N/A,FALSE,"June";"sum (MAY YTD)",#N/A,FALSE,"June YTD"}</definedName>
    <definedName name="aaaaa" localSheetId="6" hidden="1">{"det (May)",#N/A,FALSE,"June";"sum (MAY YTD)",#N/A,FALSE,"June YTD"}</definedName>
    <definedName name="aaaaa" localSheetId="8" hidden="1">{"det (May)",#N/A,FALSE,"June";"sum (MAY YTD)",#N/A,FALSE,"June YTD"}</definedName>
    <definedName name="aaaaa" localSheetId="9" hidden="1">{"det (May)",#N/A,FALSE,"June";"sum (MAY YTD)",#N/A,FALSE,"June YTD"}</definedName>
    <definedName name="aaaaa" hidden="1">{"det (May)",#N/A,FALSE,"June";"sum (MAY YTD)",#N/A,FALSE,"June YTD"}</definedName>
    <definedName name="alt" localSheetId="6" hidden="1">{"det (May)",#N/A,FALSE,"June";"sum (MAY YTD)",#N/A,FALSE,"June YTD"}</definedName>
    <definedName name="alt" localSheetId="8" hidden="1">{"det (May)",#N/A,FALSE,"June";"sum (MAY YTD)",#N/A,FALSE,"June YTD"}</definedName>
    <definedName name="alt" localSheetId="9" hidden="1">{"det (May)",#N/A,FALSE,"June";"sum (MAY YTD)",#N/A,FALSE,"June YTD"}</definedName>
    <definedName name="alt" hidden="1">{"det (May)",#N/A,FALSE,"June";"sum (MAY YTD)",#N/A,FALSE,"June YTD"}</definedName>
    <definedName name="Approved1">#REF!</definedName>
    <definedName name="Approved2">#REF!</definedName>
    <definedName name="AS2DocOpenMode" hidden="1">"AS2DocumentEdit"</definedName>
    <definedName name="asd" localSheetId="6" hidden="1">{"det (May)",#N/A,FALSE,"June";"sum (MAY YTD)",#N/A,FALSE,"June YTD"}</definedName>
    <definedName name="asd" localSheetId="8" hidden="1">{"det (May)",#N/A,FALSE,"June";"sum (MAY YTD)",#N/A,FALSE,"June YTD"}</definedName>
    <definedName name="asd" localSheetId="9" hidden="1">{"det (May)",#N/A,FALSE,"June";"sum (MAY YTD)",#N/A,FALSE,"June YTD"}</definedName>
    <definedName name="asd" hidden="1">{"det (May)",#N/A,FALSE,"June";"sum (MAY YTD)",#N/A,FALSE,"June YTD"}</definedName>
    <definedName name="asdf" localSheetId="6" hidden="1">{"det (May)",#N/A,FALSE,"June";"sum (MAY YTD)",#N/A,FALSE,"June YTD"}</definedName>
    <definedName name="asdf" localSheetId="8" hidden="1">{"det (May)",#N/A,FALSE,"June";"sum (MAY YTD)",#N/A,FALSE,"June YTD"}</definedName>
    <definedName name="asdf" localSheetId="9" hidden="1">{"det (May)",#N/A,FALSE,"June";"sum (MAY YTD)",#N/A,FALSE,"June YTD"}</definedName>
    <definedName name="asdf" hidden="1">{"det (May)",#N/A,FALSE,"June";"sum (MAY YTD)",#N/A,FALSE,"June YTD"}</definedName>
    <definedName name="asdfasg" localSheetId="6" hidden="1">{"det (May)",#N/A,FALSE,"June";"sum (MAY YTD)",#N/A,FALSE,"June YTD"}</definedName>
    <definedName name="asdfasg" localSheetId="8" hidden="1">{"det (May)",#N/A,FALSE,"June";"sum (MAY YTD)",#N/A,FALSE,"June YTD"}</definedName>
    <definedName name="asdfasg" localSheetId="9" hidden="1">{"det (May)",#N/A,FALSE,"June";"sum (MAY YTD)",#N/A,FALSE,"June YTD"}</definedName>
    <definedName name="asdfasg" hidden="1">{"det (May)",#N/A,FALSE,"June";"sum (MAY YTD)",#N/A,FALSE,"June YTD"}</definedName>
    <definedName name="blb" localSheetId="6" hidden="1">{"det (May)",#N/A,FALSE,"June";"sum (MAY YTD)",#N/A,FALSE,"June YTD"}</definedName>
    <definedName name="blb" localSheetId="8" hidden="1">{"det (May)",#N/A,FALSE,"June";"sum (MAY YTD)",#N/A,FALSE,"June YTD"}</definedName>
    <definedName name="blb" localSheetId="9" hidden="1">{"det (May)",#N/A,FALSE,"June";"sum (MAY YTD)",#N/A,FALSE,"June YTD"}</definedName>
    <definedName name="blb" hidden="1">{"det (May)",#N/A,FALSE,"June";"sum (MAY YTD)",#N/A,FALSE,"June YTD"}</definedName>
    <definedName name="BLPH1" hidden="1">#N/A</definedName>
    <definedName name="BLPH3" hidden="1">#N/A</definedName>
    <definedName name="CAPTURA2" localSheetId="6" hidden="1">{"'171'!$A$1:$Z$50"}</definedName>
    <definedName name="CAPTURA2" localSheetId="8" hidden="1">{"'171'!$A$1:$Z$50"}</definedName>
    <definedName name="CAPTURA2" localSheetId="9" hidden="1">{"'171'!$A$1:$Z$50"}</definedName>
    <definedName name="CAPTURA2" hidden="1">{"'171'!$A$1:$Z$50"}</definedName>
    <definedName name="cccc" localSheetId="6" hidden="1">{"det (May)",#N/A,FALSE,"June";"sum (MAY YTD)",#N/A,FALSE,"June YTD"}</definedName>
    <definedName name="cccc" localSheetId="8" hidden="1">{"det (May)",#N/A,FALSE,"June";"sum (MAY YTD)",#N/A,FALSE,"June YTD"}</definedName>
    <definedName name="cccc" localSheetId="9" hidden="1">{"det (May)",#N/A,FALSE,"June";"sum (MAY YTD)",#N/A,FALSE,"June YTD"}</definedName>
    <definedName name="cccc" hidden="1">{"det (May)",#N/A,FALSE,"June";"sum (MAY YTD)",#N/A,FALSE,"June YTD"}</definedName>
    <definedName name="CURVA2" localSheetId="6" hidden="1">{"'171'!$A$1:$Z$50"}</definedName>
    <definedName name="CURVA2" localSheetId="8" hidden="1">{"'171'!$A$1:$Z$50"}</definedName>
    <definedName name="CURVA2" localSheetId="9" hidden="1">{"'171'!$A$1:$Z$50"}</definedName>
    <definedName name="CURVA2" hidden="1">{"'171'!$A$1:$Z$50"}</definedName>
    <definedName name="DateAppend">#REF!</definedName>
    <definedName name="DD" localSheetId="6" hidden="1">{#N/A,#N/A,FALSE,"지침";#N/A,#N/A,FALSE,"환경분석";#N/A,#N/A,FALSE,"Sheet16"}</definedName>
    <definedName name="DD" localSheetId="8" hidden="1">{#N/A,#N/A,FALSE,"지침";#N/A,#N/A,FALSE,"환경분석";#N/A,#N/A,FALSE,"Sheet16"}</definedName>
    <definedName name="DD" localSheetId="9" hidden="1">{#N/A,#N/A,FALSE,"지침";#N/A,#N/A,FALSE,"환경분석";#N/A,#N/A,FALSE,"Sheet16"}</definedName>
    <definedName name="DD" hidden="1">{#N/A,#N/A,FALSE,"지침";#N/A,#N/A,FALSE,"환경분석";#N/A,#N/A,FALSE,"Sheet16"}</definedName>
    <definedName name="DDD" localSheetId="6" hidden="1">{#N/A,#N/A,FALSE,"지침";#N/A,#N/A,FALSE,"환경분석";#N/A,#N/A,FALSE,"Sheet16"}</definedName>
    <definedName name="DDD" localSheetId="8" hidden="1">{#N/A,#N/A,FALSE,"지침";#N/A,#N/A,FALSE,"환경분석";#N/A,#N/A,FALSE,"Sheet16"}</definedName>
    <definedName name="DDD" localSheetId="9" hidden="1">{#N/A,#N/A,FALSE,"지침";#N/A,#N/A,FALSE,"환경분석";#N/A,#N/A,FALSE,"Sheet16"}</definedName>
    <definedName name="DDD" hidden="1">{#N/A,#N/A,FALSE,"지침";#N/A,#N/A,FALSE,"환경분석";#N/A,#N/A,FALSE,"Sheet16"}</definedName>
    <definedName name="Delete">#REF!</definedName>
    <definedName name="dfg" localSheetId="6" hidden="1">{#N/A,#N/A,FALSE,"지침";#N/A,#N/A,FALSE,"환경분석";#N/A,#N/A,FALSE,"Sheet16"}</definedName>
    <definedName name="dfg" localSheetId="8" hidden="1">{#N/A,#N/A,FALSE,"지침";#N/A,#N/A,FALSE,"환경분석";#N/A,#N/A,FALSE,"Sheet16"}</definedName>
    <definedName name="dfg" localSheetId="9" hidden="1">{#N/A,#N/A,FALSE,"지침";#N/A,#N/A,FALSE,"환경분석";#N/A,#N/A,FALSE,"Sheet16"}</definedName>
    <definedName name="dfg" hidden="1">{#N/A,#N/A,FALSE,"지침";#N/A,#N/A,FALSE,"환경분석";#N/A,#N/A,FALSE,"Sheet16"}</definedName>
    <definedName name="DialRadius">[1]Gauge!$L$2</definedName>
    <definedName name="DialRadiusA">#REF!</definedName>
    <definedName name="DialRadiusB">#REF!</definedName>
    <definedName name="DialXCenter">[1]Gauge!$L$3</definedName>
    <definedName name="DialXCenterA">#REF!</definedName>
    <definedName name="DialXCenterB">#REF!</definedName>
    <definedName name="DialYCenter">[1]Gauge!$M$3</definedName>
    <definedName name="DialYCenterA">#REF!</definedName>
    <definedName name="DialYCenterB">#REF!</definedName>
    <definedName name="draft53" localSheetId="6" hidden="1">{"det (May)",#N/A,FALSE,"June";"sum (MAY YTD)",#N/A,FALSE,"June YTD"}</definedName>
    <definedName name="draft53" localSheetId="8" hidden="1">{"det (May)",#N/A,FALSE,"June";"sum (MAY YTD)",#N/A,FALSE,"June YTD"}</definedName>
    <definedName name="draft53" localSheetId="9" hidden="1">{"det (May)",#N/A,FALSE,"June";"sum (MAY YTD)",#N/A,FALSE,"June YTD"}</definedName>
    <definedName name="draft53" hidden="1">{"det (May)",#N/A,FALSE,"June";"sum (MAY YTD)",#N/A,FALSE,"June YTD"}</definedName>
    <definedName name="dsvbgl" localSheetId="6" hidden="1">{"det (May)",#N/A,FALSE,"June";"sum (MAY YTD)",#N/A,FALSE,"June YTD"}</definedName>
    <definedName name="dsvbgl" localSheetId="8" hidden="1">{"det (May)",#N/A,FALSE,"June";"sum (MAY YTD)",#N/A,FALSE,"June YTD"}</definedName>
    <definedName name="dsvbgl" localSheetId="9" hidden="1">{"det (May)",#N/A,FALSE,"June";"sum (MAY YTD)",#N/A,FALSE,"June YTD"}</definedName>
    <definedName name="dsvbgl" hidden="1">{"det (May)",#N/A,FALSE,"June";"sum (MAY YTD)",#N/A,FALSE,"June YTD"}</definedName>
    <definedName name="eirhg" localSheetId="6" hidden="1">{"det (May)",#N/A,FALSE,"June";"sum (MAY YTD)",#N/A,FALSE,"June YTD"}</definedName>
    <definedName name="eirhg" localSheetId="8" hidden="1">{"det (May)",#N/A,FALSE,"June";"sum (MAY YTD)",#N/A,FALSE,"June YTD"}</definedName>
    <definedName name="eirhg" localSheetId="9" hidden="1">{"det (May)",#N/A,FALSE,"June";"sum (MAY YTD)",#N/A,FALSE,"June YTD"}</definedName>
    <definedName name="eirhg" hidden="1">{"det (May)",#N/A,FALSE,"June";"sum (MAY YTD)",#N/A,FALSE,"June YTD"}</definedName>
    <definedName name="eirnf" localSheetId="6" hidden="1">{"det (May)",#N/A,FALSE,"June";"sum (MAY YTD)",#N/A,FALSE,"June YTD"}</definedName>
    <definedName name="eirnf" localSheetId="8" hidden="1">{"det (May)",#N/A,FALSE,"June";"sum (MAY YTD)",#N/A,FALSE,"June YTD"}</definedName>
    <definedName name="eirnf" localSheetId="9" hidden="1">{"det (May)",#N/A,FALSE,"June";"sum (MAY YTD)",#N/A,FALSE,"June YTD"}</definedName>
    <definedName name="eirnf" hidden="1">{"det (May)",#N/A,FALSE,"June";"sum (MAY YTD)",#N/A,FALSE,"June YTD"}</definedName>
    <definedName name="Equatorial" localSheetId="6" hidden="1">{#N/A,#N/A,FALSE,"TOTAL"}</definedName>
    <definedName name="Equatorial" localSheetId="8" hidden="1">{#N/A,#N/A,FALSE,"TOTAL"}</definedName>
    <definedName name="Equatorial" localSheetId="9" hidden="1">{#N/A,#N/A,FALSE,"TOTAL"}</definedName>
    <definedName name="Equatorial" hidden="1">{#N/A,#N/A,FALSE,"TOTAL"}</definedName>
    <definedName name="eroweir" localSheetId="6" hidden="1">{"det (May)",#N/A,FALSE,"June";"sum (MAY YTD)",#N/A,FALSE,"June YTD"}</definedName>
    <definedName name="eroweir" localSheetId="8" hidden="1">{"det (May)",#N/A,FALSE,"June";"sum (MAY YTD)",#N/A,FALSE,"June YTD"}</definedName>
    <definedName name="eroweir" localSheetId="9" hidden="1">{"det (May)",#N/A,FALSE,"June";"sum (MAY YTD)",#N/A,FALSE,"June YTD"}</definedName>
    <definedName name="eroweir" hidden="1">{"det (May)",#N/A,FALSE,"June";"sum (MAY YTD)",#N/A,FALSE,"June YTD"}</definedName>
    <definedName name="fab">[2]Plan2!$A$1:$A$22</definedName>
    <definedName name="ff" localSheetId="6" hidden="1">{"det (May)",#N/A,FALSE,"June";"sum (MAY YTD)",#N/A,FALSE,"June YTD"}</definedName>
    <definedName name="ff" localSheetId="8" hidden="1">{"det (May)",#N/A,FALSE,"June";"sum (MAY YTD)",#N/A,FALSE,"June YTD"}</definedName>
    <definedName name="ff" localSheetId="9" hidden="1">{"det (May)",#N/A,FALSE,"June";"sum (MAY YTD)",#N/A,FALSE,"June YTD"}</definedName>
    <definedName name="ff" hidden="1">{"det (May)",#N/A,FALSE,"June";"sum (MAY YTD)",#N/A,FALSE,"June YTD"}</definedName>
    <definedName name="FFF" localSheetId="6" hidden="1">{#N/A,#N/A,FALSE,"지침";#N/A,#N/A,FALSE,"환경분석";#N/A,#N/A,FALSE,"Sheet16"}</definedName>
    <definedName name="FFF" localSheetId="8" hidden="1">{#N/A,#N/A,FALSE,"지침";#N/A,#N/A,FALSE,"환경분석";#N/A,#N/A,FALSE,"Sheet16"}</definedName>
    <definedName name="FFF" localSheetId="9" hidden="1">{#N/A,#N/A,FALSE,"지침";#N/A,#N/A,FALSE,"환경분석";#N/A,#N/A,FALSE,"Sheet16"}</definedName>
    <definedName name="FFF" hidden="1">{#N/A,#N/A,FALSE,"지침";#N/A,#N/A,FALSE,"환경분석";#N/A,#N/A,FALSE,"Sheet16"}</definedName>
    <definedName name="form" localSheetId="6" hidden="1">{#N/A,#N/A,FALSE,"지침";#N/A,#N/A,FALSE,"환경분석";#N/A,#N/A,FALSE,"Sheet16"}</definedName>
    <definedName name="form" localSheetId="8" hidden="1">{#N/A,#N/A,FALSE,"지침";#N/A,#N/A,FALSE,"환경분석";#N/A,#N/A,FALSE,"Sheet16"}</definedName>
    <definedName name="form" localSheetId="9" hidden="1">{#N/A,#N/A,FALSE,"지침";#N/A,#N/A,FALSE,"환경분석";#N/A,#N/A,FALSE,"Sheet16"}</definedName>
    <definedName name="form" hidden="1">{#N/A,#N/A,FALSE,"지침";#N/A,#N/A,FALSE,"환경분석";#N/A,#N/A,FALSE,"Sheet16"}</definedName>
    <definedName name="GD" localSheetId="6" hidden="1">{#N/A,#N/A,FALSE,"지침";#N/A,#N/A,FALSE,"환경분석";#N/A,#N/A,FALSE,"Sheet16"}</definedName>
    <definedName name="GD" localSheetId="8" hidden="1">{#N/A,#N/A,FALSE,"지침";#N/A,#N/A,FALSE,"환경분석";#N/A,#N/A,FALSE,"Sheet16"}</definedName>
    <definedName name="GD" localSheetId="9" hidden="1">{#N/A,#N/A,FALSE,"지침";#N/A,#N/A,FALSE,"환경분석";#N/A,#N/A,FALSE,"Sheet16"}</definedName>
    <definedName name="GD" hidden="1">{#N/A,#N/A,FALSE,"지침";#N/A,#N/A,FALSE,"환경분석";#N/A,#N/A,FALSE,"Sheet16"}</definedName>
    <definedName name="gfdy" localSheetId="6" hidden="1">{#N/A,#N/A,FALSE,"지침";#N/A,#N/A,FALSE,"환경분석";#N/A,#N/A,FALSE,"Sheet16"}</definedName>
    <definedName name="gfdy" localSheetId="8" hidden="1">{#N/A,#N/A,FALSE,"지침";#N/A,#N/A,FALSE,"환경분석";#N/A,#N/A,FALSE,"Sheet16"}</definedName>
    <definedName name="gfdy" localSheetId="9" hidden="1">{#N/A,#N/A,FALSE,"지침";#N/A,#N/A,FALSE,"환경분석";#N/A,#N/A,FALSE,"Sheet16"}</definedName>
    <definedName name="gfdy" hidden="1">{#N/A,#N/A,FALSE,"지침";#N/A,#N/A,FALSE,"환경분석";#N/A,#N/A,FALSE,"Sheet16"}</definedName>
    <definedName name="htdfjty" localSheetId="6" hidden="1">{"det (May)",#N/A,FALSE,"June";"sum (MAY YTD)",#N/A,FALSE,"June YTD"}</definedName>
    <definedName name="htdfjty" localSheetId="8" hidden="1">{"det (May)",#N/A,FALSE,"June";"sum (MAY YTD)",#N/A,FALSE,"June YTD"}</definedName>
    <definedName name="htdfjty" localSheetId="9" hidden="1">{"det (May)",#N/A,FALSE,"June";"sum (MAY YTD)",#N/A,FALSE,"June YTD"}</definedName>
    <definedName name="htdfjty" hidden="1">{"det (May)",#N/A,FALSE,"June";"sum (MAY YTD)",#N/A,FALSE,"June YTD"}</definedName>
    <definedName name="HTML_CodePage" hidden="1">1252</definedName>
    <definedName name="HTML_Control" localSheetId="6" hidden="1">{"'RR'!$A$2:$E$81"}</definedName>
    <definedName name="HTML_Control" localSheetId="8" hidden="1">{"'RR'!$A$2:$E$81"}</definedName>
    <definedName name="HTML_Control" localSheetId="9" hidden="1">{"'RR'!$A$2:$E$81"}</definedName>
    <definedName name="HTML_Control" hidden="1">{"'RR'!$A$2:$E$81"}</definedName>
    <definedName name="HTML_Control2" localSheetId="6" hidden="1">{"'171'!$A$1:$Z$50"}</definedName>
    <definedName name="HTML_Control2" localSheetId="8" hidden="1">{"'171'!$A$1:$Z$50"}</definedName>
    <definedName name="HTML_Control2" localSheetId="9" hidden="1">{"'171'!$A$1:$Z$50"}</definedName>
    <definedName name="HTML_Control2" hidden="1">{"'171'!$A$1:$Z$50"}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Hyperlink">#REF!</definedName>
    <definedName name="ic" localSheetId="6" hidden="1">{#N/A,#N/A,FALSE,"지침";#N/A,#N/A,FALSE,"환경분석";#N/A,#N/A,FALSE,"Sheet16"}</definedName>
    <definedName name="ic" localSheetId="8" hidden="1">{#N/A,#N/A,FALSE,"지침";#N/A,#N/A,FALSE,"환경분석";#N/A,#N/A,FALSE,"Sheet16"}</definedName>
    <definedName name="ic" localSheetId="9" hidden="1">{#N/A,#N/A,FALSE,"지침";#N/A,#N/A,FALSE,"환경분석";#N/A,#N/A,FALSE,"Sheet16"}</definedName>
    <definedName name="ic" hidden="1">{#N/A,#N/A,FALSE,"지침";#N/A,#N/A,FALSE,"환경분석";#N/A,#N/A,FALSE,"Sheet16"}</definedName>
    <definedName name="Idadep_atual">"[\\Nre00070\c\Controle\Carrao\IDADEP_0204]LIBERADO!$D$4:$G$200"</definedName>
    <definedName name="iogfrio" localSheetId="6" hidden="1">{"det (May)",#N/A,FALSE,"June";"sum (MAY YTD)",#N/A,FALSE,"June YTD"}</definedName>
    <definedName name="iogfrio" localSheetId="8" hidden="1">{"det (May)",#N/A,FALSE,"June";"sum (MAY YTD)",#N/A,FALSE,"June YTD"}</definedName>
    <definedName name="iogfrio" localSheetId="9" hidden="1">{"det (May)",#N/A,FALSE,"June";"sum (MAY YTD)",#N/A,FALSE,"June YTD"}</definedName>
    <definedName name="iogfrio" hidden="1">{"det (May)",#N/A,FALSE,"June";"sum (MAY YTD)",#N/A,FALSE,"June YTD"}</definedName>
    <definedName name="jdfjewf" localSheetId="6" hidden="1">{#N/A,#N/A,FALSE,"지침";#N/A,#N/A,FALSE,"환경분석";#N/A,#N/A,FALSE,"Sheet16"}</definedName>
    <definedName name="jdfjewf" localSheetId="8" hidden="1">{#N/A,#N/A,FALSE,"지침";#N/A,#N/A,FALSE,"환경분석";#N/A,#N/A,FALSE,"Sheet16"}</definedName>
    <definedName name="jdfjewf" localSheetId="9" hidden="1">{#N/A,#N/A,FALSE,"지침";#N/A,#N/A,FALSE,"환경분석";#N/A,#N/A,FALSE,"Sheet16"}</definedName>
    <definedName name="jdfjewf" hidden="1">{#N/A,#N/A,FALSE,"지침";#N/A,#N/A,FALSE,"환경분석";#N/A,#N/A,FALSE,"Sheet16"}</definedName>
    <definedName name="jljl" localSheetId="6" hidden="1">{"det (May)",#N/A,FALSE,"June";"sum (MAY YTD)",#N/A,FALSE,"June YTD"}</definedName>
    <definedName name="jljl" localSheetId="8" hidden="1">{"det (May)",#N/A,FALSE,"June";"sum (MAY YTD)",#N/A,FALSE,"June YTD"}</definedName>
    <definedName name="jljl" localSheetId="9" hidden="1">{"det (May)",#N/A,FALSE,"June";"sum (MAY YTD)",#N/A,FALSE,"June YTD"}</definedName>
    <definedName name="jljl" hidden="1">{"det (May)",#N/A,FALSE,"June";"sum (MAY YTD)",#N/A,FALSE,"June YTD"}</definedName>
    <definedName name="jljlx" localSheetId="6" hidden="1">{"det (May)",#N/A,FALSE,"June";"sum (MAY YTD)",#N/A,FALSE,"June YTD"}</definedName>
    <definedName name="jljlx" localSheetId="8" hidden="1">{"det (May)",#N/A,FALSE,"June";"sum (MAY YTD)",#N/A,FALSE,"June YTD"}</definedName>
    <definedName name="jljlx" localSheetId="9" hidden="1">{"det (May)",#N/A,FALSE,"June";"sum (MAY YTD)",#N/A,FALSE,"June YTD"}</definedName>
    <definedName name="jljlx" hidden="1">{"det (May)",#N/A,FALSE,"June";"sum (MAY YTD)",#N/A,FALSE,"June YTD"}</definedName>
    <definedName name="k" localSheetId="6" hidden="1">{"det (May)",#N/A,FALSE,"June";"sum (MAY YTD)",#N/A,FALSE,"June YTD"}</definedName>
    <definedName name="k" localSheetId="8" hidden="1">{"det (May)",#N/A,FALSE,"June";"sum (MAY YTD)",#N/A,FALSE,"June YTD"}</definedName>
    <definedName name="k" localSheetId="9" hidden="1">{"det (May)",#N/A,FALSE,"June";"sum (MAY YTD)",#N/A,FALSE,"June YTD"}</definedName>
    <definedName name="k" hidden="1">{"det (May)",#N/A,FALSE,"June";"sum (MAY YTD)",#N/A,FALSE,"June YTD"}</definedName>
    <definedName name="kegs" localSheetId="6" hidden="1">{"det (May)",#N/A,FALSE,"June";"sum (MAY YTD)",#N/A,FALSE,"June YTD"}</definedName>
    <definedName name="kegs" localSheetId="8" hidden="1">{"det (May)",#N/A,FALSE,"June";"sum (MAY YTD)",#N/A,FALSE,"June YTD"}</definedName>
    <definedName name="kegs" localSheetId="9" hidden="1">{"det (May)",#N/A,FALSE,"June";"sum (MAY YTD)",#N/A,FALSE,"June YTD"}</definedName>
    <definedName name="kegs" hidden="1">{"det (May)",#N/A,FALSE,"June";"sum (MAY YTD)",#N/A,FALSE,"June YTD"}</definedName>
    <definedName name="kegsx" localSheetId="6" hidden="1">{"det (May)",#N/A,FALSE,"June";"sum (MAY YTD)",#N/A,FALSE,"June YTD"}</definedName>
    <definedName name="kegsx" localSheetId="8" hidden="1">{"det (May)",#N/A,FALSE,"June";"sum (MAY YTD)",#N/A,FALSE,"June YTD"}</definedName>
    <definedName name="kegsx" localSheetId="9" hidden="1">{"det (May)",#N/A,FALSE,"June";"sum (MAY YTD)",#N/A,FALSE,"June YTD"}</definedName>
    <definedName name="kegsx" hidden="1">{"det (May)",#N/A,FALSE,"June";"sum (MAY YTD)",#N/A,FALSE,"June YTD"}</definedName>
    <definedName name="KJ" localSheetId="6" hidden="1">{#N/A,#N/A,FALSE,"지침";#N/A,#N/A,FALSE,"환경분석";#N/A,#N/A,FALSE,"Sheet16"}</definedName>
    <definedName name="KJ" localSheetId="8" hidden="1">{#N/A,#N/A,FALSE,"지침";#N/A,#N/A,FALSE,"환경분석";#N/A,#N/A,FALSE,"Sheet16"}</definedName>
    <definedName name="KJ" localSheetId="9" hidden="1">{#N/A,#N/A,FALSE,"지침";#N/A,#N/A,FALSE,"환경분석";#N/A,#N/A,FALSE,"Sheet16"}</definedName>
    <definedName name="KJ" hidden="1">{#N/A,#N/A,FALSE,"지침";#N/A,#N/A,FALSE,"환경분석";#N/A,#N/A,FALSE,"Sheet16"}</definedName>
    <definedName name="kx" localSheetId="6" hidden="1">{"det (May)",#N/A,FALSE,"June";"sum (MAY YTD)",#N/A,FALSE,"June YTD"}</definedName>
    <definedName name="kx" localSheetId="8" hidden="1">{"det (May)",#N/A,FALSE,"June";"sum (MAY YTD)",#N/A,FALSE,"June YTD"}</definedName>
    <definedName name="kx" localSheetId="9" hidden="1">{"det (May)",#N/A,FALSE,"June";"sum (MAY YTD)",#N/A,FALSE,"June YTD"}</definedName>
    <definedName name="kx" hidden="1">{"det (May)",#N/A,FALSE,"June";"sum (MAY YTD)",#N/A,FALSE,"June YTD"}</definedName>
    <definedName name="LAURA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EE" localSheetId="6" hidden="1">{"det (May)",#N/A,FALSE,"June";"sum (MAY YTD)",#N/A,FALSE,"June YTD"}</definedName>
    <definedName name="LEE" localSheetId="8" hidden="1">{"det (May)",#N/A,FALSE,"June";"sum (MAY YTD)",#N/A,FALSE,"June YTD"}</definedName>
    <definedName name="LEE" localSheetId="9" hidden="1">{"det (May)",#N/A,FALSE,"June";"sum (MAY YTD)",#N/A,FALSE,"June YTD"}</definedName>
    <definedName name="LEE" hidden="1">{"det (May)",#N/A,FALSE,"June";"sum (MAY YTD)",#N/A,FALSE,"June YTD"}</definedName>
    <definedName name="Mandatory">#REF!</definedName>
    <definedName name="mktg" localSheetId="6" hidden="1">{#N/A,#N/A,FALSE,"지침";#N/A,#N/A,FALSE,"환경분석";#N/A,#N/A,FALSE,"Sheet16"}</definedName>
    <definedName name="mktg" localSheetId="8" hidden="1">{#N/A,#N/A,FALSE,"지침";#N/A,#N/A,FALSE,"환경분석";#N/A,#N/A,FALSE,"Sheet16"}</definedName>
    <definedName name="mktg" localSheetId="9" hidden="1">{#N/A,#N/A,FALSE,"지침";#N/A,#N/A,FALSE,"환경분석";#N/A,#N/A,FALSE,"Sheet16"}</definedName>
    <definedName name="mktg" hidden="1">{#N/A,#N/A,FALSE,"지침";#N/A,#N/A,FALSE,"환경분석";#N/A,#N/A,FALSE,"Sheet16"}</definedName>
    <definedName name="o" localSheetId="6" hidden="1">{"det (May)",#N/A,FALSE,"June";"sum (MAY YTD)",#N/A,FALSE,"June YTD"}</definedName>
    <definedName name="o" localSheetId="8" hidden="1">{"det (May)",#N/A,FALSE,"June";"sum (MAY YTD)",#N/A,FALSE,"June YTD"}</definedName>
    <definedName name="o" localSheetId="9" hidden="1">{"det (May)",#N/A,FALSE,"June";"sum (MAY YTD)",#N/A,FALSE,"June YTD"}</definedName>
    <definedName name="o" hidden="1">{"det (May)",#N/A,FALSE,"June";"sum (MAY YTD)",#N/A,FALSE,"June YTD"}</definedName>
    <definedName name="o1x" localSheetId="6" hidden="1">{"det (May)",#N/A,FALSE,"June";"sum (MAY YTD)",#N/A,FALSE,"June YTD"}</definedName>
    <definedName name="o1x" localSheetId="8" hidden="1">{"det (May)",#N/A,FALSE,"June";"sum (MAY YTD)",#N/A,FALSE,"June YTD"}</definedName>
    <definedName name="o1x" localSheetId="9" hidden="1">{"det (May)",#N/A,FALSE,"June";"sum (MAY YTD)",#N/A,FALSE,"June YTD"}</definedName>
    <definedName name="o1x" hidden="1">{"det (May)",#N/A,FALSE,"June";"sum (MAY YTD)",#N/A,FALSE,"June YTD"}</definedName>
    <definedName name="okbari" localSheetId="6" hidden="1">{"det (May)",#N/A,FALSE,"June";"sum (MAY YTD)",#N/A,FALSE,"June YTD"}</definedName>
    <definedName name="okbari" localSheetId="8" hidden="1">{"det (May)",#N/A,FALSE,"June";"sum (MAY YTD)",#N/A,FALSE,"June YTD"}</definedName>
    <definedName name="okbari" localSheetId="9" hidden="1">{"det (May)",#N/A,FALSE,"June";"sum (MAY YTD)",#N/A,FALSE,"June YTD"}</definedName>
    <definedName name="okbari" hidden="1">{"det (May)",#N/A,FALSE,"June";"sum (MAY YTD)",#N/A,FALSE,"June YTD"}</definedName>
    <definedName name="okbaria" localSheetId="6" hidden="1">{"det (May)",#N/A,FALSE,"June";"sum (MAY YTD)",#N/A,FALSE,"June YTD"}</definedName>
    <definedName name="okbaria" localSheetId="8" hidden="1">{"det (May)",#N/A,FALSE,"June";"sum (MAY YTD)",#N/A,FALSE,"June YTD"}</definedName>
    <definedName name="okbaria" localSheetId="9" hidden="1">{"det (May)",#N/A,FALSE,"June";"sum (MAY YTD)",#N/A,FALSE,"June YTD"}</definedName>
    <definedName name="okbaria" hidden="1">{"det (May)",#N/A,FALSE,"June";"sum (MAY YTD)",#N/A,FALSE,"June YTD"}</definedName>
    <definedName name="okbaric" localSheetId="6" hidden="1">{"det (May)",#N/A,FALSE,"June";"sum (MAY YTD)",#N/A,FALSE,"June YTD"}</definedName>
    <definedName name="okbaric" localSheetId="8" hidden="1">{"det (May)",#N/A,FALSE,"June";"sum (MAY YTD)",#N/A,FALSE,"June YTD"}</definedName>
    <definedName name="okbaric" localSheetId="9" hidden="1">{"det (May)",#N/A,FALSE,"June";"sum (MAY YTD)",#N/A,FALSE,"June YTD"}</definedName>
    <definedName name="okbaric" hidden="1">{"det (May)",#N/A,FALSE,"June";"sum (MAY YTD)",#N/A,FALSE,"June YTD"}</definedName>
    <definedName name="opo" localSheetId="6" hidden="1">{#N/A,#N/A,FALSE,"지침";#N/A,#N/A,FALSE,"환경분석";#N/A,#N/A,FALSE,"Sheet16"}</definedName>
    <definedName name="opo" localSheetId="8" hidden="1">{#N/A,#N/A,FALSE,"지침";#N/A,#N/A,FALSE,"환경분석";#N/A,#N/A,FALSE,"Sheet16"}</definedName>
    <definedName name="opo" localSheetId="9" hidden="1">{#N/A,#N/A,FALSE,"지침";#N/A,#N/A,FALSE,"환경분석";#N/A,#N/A,FALSE,"Sheet16"}</definedName>
    <definedName name="opo" hidden="1">{#N/A,#N/A,FALSE,"지침";#N/A,#N/A,FALSE,"환경분석";#N/A,#N/A,FALSE,"Sheet16"}</definedName>
    <definedName name="Orçamento" localSheetId="6" hidden="1">{#N/A,#N/A,FALSE,"TOTAL"}</definedName>
    <definedName name="Orçamento" localSheetId="8" hidden="1">{#N/A,#N/A,FALSE,"TOTAL"}</definedName>
    <definedName name="Orçamento" localSheetId="9" hidden="1">{#N/A,#N/A,FALSE,"TOTAL"}</definedName>
    <definedName name="Orçamento" hidden="1">{#N/A,#N/A,FALSE,"TOTAL"}</definedName>
    <definedName name="ox" localSheetId="6" hidden="1">{"det (May)",#N/A,FALSE,"June";"sum (MAY YTD)",#N/A,FALSE,"June YTD"}</definedName>
    <definedName name="ox" localSheetId="8" hidden="1">{"det (May)",#N/A,FALSE,"June";"sum (MAY YTD)",#N/A,FALSE,"June YTD"}</definedName>
    <definedName name="ox" localSheetId="9" hidden="1">{"det (May)",#N/A,FALSE,"June";"sum (MAY YTD)",#N/A,FALSE,"June YTD"}</definedName>
    <definedName name="ox" hidden="1">{"det (May)",#N/A,FALSE,"June";"sum (MAY YTD)",#N/A,FALSE,"June YTD"}</definedName>
    <definedName name="_xlnm.Print_Area">#REF!</definedName>
    <definedName name="_xlnm.Print_Titles">#N/A</definedName>
    <definedName name="Radius">[1]Gauge!$B$2</definedName>
    <definedName name="RadiusA">#REF!</definedName>
    <definedName name="RadiusB">#REF!</definedName>
    <definedName name="ReferenceNumber">#REF!</definedName>
    <definedName name="rfiuogft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ieifr" localSheetId="6" hidden="1">{"det (May)",#N/A,FALSE,"June";"sum (MAY YTD)",#N/A,FALSE,"June YTD"}</definedName>
    <definedName name="rieifr" localSheetId="8" hidden="1">{"det (May)",#N/A,FALSE,"June";"sum (MAY YTD)",#N/A,FALSE,"June YTD"}</definedName>
    <definedName name="rieifr" localSheetId="9" hidden="1">{"det (May)",#N/A,FALSE,"June";"sum (MAY YTD)",#N/A,FALSE,"June YTD"}</definedName>
    <definedName name="rieifr" hidden="1">{"det (May)",#N/A,FALSE,"June";"sum (MAY YTD)",#N/A,FALSE,"June YTD"}</definedName>
    <definedName name="rieis" localSheetId="6" hidden="1">{"det (May)",#N/A,FALSE,"June";"sum (MAY YTD)",#N/A,FALSE,"June YTD"}</definedName>
    <definedName name="rieis" localSheetId="8" hidden="1">{"det (May)",#N/A,FALSE,"June";"sum (MAY YTD)",#N/A,FALSE,"June YTD"}</definedName>
    <definedName name="rieis" localSheetId="9" hidden="1">{"det (May)",#N/A,FALSE,"June";"sum (MAY YTD)",#N/A,FALSE,"June YTD"}</definedName>
    <definedName name="rieis" hidden="1">{"det (May)",#N/A,FALSE,"June";"sum (MAY YTD)",#N/A,FALSE,"June YTD"}</definedName>
    <definedName name="rx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i" localSheetId="6" hidden="1">{"det (May)",#N/A,FALSE,"June";"sum (MAY YTD)",#N/A,FALSE,"June YTD"}</definedName>
    <definedName name="rxi" localSheetId="8" hidden="1">{"det (May)",#N/A,FALSE,"June";"sum (MAY YTD)",#N/A,FALSE,"June YTD"}</definedName>
    <definedName name="rxi" localSheetId="9" hidden="1">{"det (May)",#N/A,FALSE,"June";"sum (MAY YTD)",#N/A,FALSE,"June YTD"}</definedName>
    <definedName name="rxi" hidden="1">{"det (May)",#N/A,FALSE,"June";"sum (MAY YTD)",#N/A,FALSE,"June YTD"}</definedName>
    <definedName name="RZFS">[3]Menu!$D$2:$D$6</definedName>
    <definedName name="savings" localSheetId="6" hidden="1">{#N/A,#N/A,FALSE,"지침";#N/A,#N/A,FALSE,"환경분석";#N/A,#N/A,FALSE,"Sheet16"}</definedName>
    <definedName name="savings" localSheetId="8" hidden="1">{#N/A,#N/A,FALSE,"지침";#N/A,#N/A,FALSE,"환경분석";#N/A,#N/A,FALSE,"Sheet16"}</definedName>
    <definedName name="savings" localSheetId="9" hidden="1">{#N/A,#N/A,FALSE,"지침";#N/A,#N/A,FALSE,"환경분석";#N/A,#N/A,FALSE,"Sheet16"}</definedName>
    <definedName name="savings" hidden="1">{#N/A,#N/A,FALSE,"지침";#N/A,#N/A,FALSE,"환경분석";#N/A,#N/A,FALSE,"Sheet16"}</definedName>
    <definedName name="Scaba" localSheetId="6" hidden="1">{#N/A,#N/A,FALSE,"지침";#N/A,#N/A,FALSE,"환경분석";#N/A,#N/A,FALSE,"Sheet16"}</definedName>
    <definedName name="Scaba" localSheetId="8" hidden="1">{#N/A,#N/A,FALSE,"지침";#N/A,#N/A,FALSE,"환경분석";#N/A,#N/A,FALSE,"Sheet16"}</definedName>
    <definedName name="Scaba" localSheetId="9" hidden="1">{#N/A,#N/A,FALSE,"지침";#N/A,#N/A,FALSE,"환경분석";#N/A,#N/A,FALSE,"Sheet16"}</definedName>
    <definedName name="Scaba" hidden="1">{#N/A,#N/A,FALSE,"지침";#N/A,#N/A,FALSE,"환경분석";#N/A,#N/A,FALSE,"Sheet16"}</definedName>
    <definedName name="sdfsg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g" localSheetId="6" hidden="1">{#N/A,#N/A,FALSE,"지침";#N/A,#N/A,FALSE,"환경분석";#N/A,#N/A,FALSE,"Sheet16"}</definedName>
    <definedName name="sdg" localSheetId="8" hidden="1">{#N/A,#N/A,FALSE,"지침";#N/A,#N/A,FALSE,"환경분석";#N/A,#N/A,FALSE,"Sheet16"}</definedName>
    <definedName name="sdg" localSheetId="9" hidden="1">{#N/A,#N/A,FALSE,"지침";#N/A,#N/A,FALSE,"환경분석";#N/A,#N/A,FALSE,"Sheet16"}</definedName>
    <definedName name="sdg" hidden="1">{#N/A,#N/A,FALSE,"지침";#N/A,#N/A,FALSE,"환경분석";#N/A,#N/A,FALSE,"Sheet16"}</definedName>
    <definedName name="sfghd" localSheetId="6" hidden="1">{"det (May)",#N/A,FALSE,"June";"sum (MAY YTD)",#N/A,FALSE,"June YTD"}</definedName>
    <definedName name="sfghd" localSheetId="8" hidden="1">{"det (May)",#N/A,FALSE,"June";"sum (MAY YTD)",#N/A,FALSE,"June YTD"}</definedName>
    <definedName name="sfghd" localSheetId="9" hidden="1">{"det (May)",#N/A,FALSE,"June";"sum (MAY YTD)",#N/A,FALSE,"June YTD"}</definedName>
    <definedName name="sfghd" hidden="1">{"det (May)",#N/A,FALSE,"June";"sum (MAY YTD)",#N/A,FALSE,"June YTD"}</definedName>
    <definedName name="sheet" localSheetId="6" hidden="1">{"det (May)",#N/A,FALSE,"June";"sum (MAY YTD)",#N/A,FALSE,"June YTD"}</definedName>
    <definedName name="sheet" localSheetId="8" hidden="1">{"det (May)",#N/A,FALSE,"June";"sum (MAY YTD)",#N/A,FALSE,"June YTD"}</definedName>
    <definedName name="sheet" localSheetId="9" hidden="1">{"det (May)",#N/A,FALSE,"June";"sum (MAY YTD)",#N/A,FALSE,"June YTD"}</definedName>
    <definedName name="sheet" hidden="1">{"det (May)",#N/A,FALSE,"June";"sum (MAY YTD)",#N/A,FALSE,"June YTD"}</definedName>
    <definedName name="sheet1" localSheetId="6" hidden="1">{#N/A,#N/A,FALSE,"지침";#N/A,#N/A,FALSE,"환경분석";#N/A,#N/A,FALSE,"Sheet16"}</definedName>
    <definedName name="sheet1" localSheetId="8" hidden="1">{#N/A,#N/A,FALSE,"지침";#N/A,#N/A,FALSE,"환경분석";#N/A,#N/A,FALSE,"Sheet16"}</definedName>
    <definedName name="sheet1" localSheetId="9" hidden="1">{#N/A,#N/A,FALSE,"지침";#N/A,#N/A,FALSE,"환경분석";#N/A,#N/A,FALSE,"Sheet16"}</definedName>
    <definedName name="sheet1" hidden="1">{#N/A,#N/A,FALSE,"지침";#N/A,#N/A,FALSE,"환경분석";#N/A,#N/A,FALSE,"Sheet16"}</definedName>
    <definedName name="Sheet5bvhjvgkghk" localSheetId="6" hidden="1">{"det (May)",#N/A,FALSE,"June";"sum (MAY YTD)",#N/A,FALSE,"June YTD"}</definedName>
    <definedName name="Sheet5bvhjvgkghk" localSheetId="8" hidden="1">{"det (May)",#N/A,FALSE,"June";"sum (MAY YTD)",#N/A,FALSE,"June YTD"}</definedName>
    <definedName name="Sheet5bvhjvgkghk" localSheetId="9" hidden="1">{"det (May)",#N/A,FALSE,"June";"sum (MAY YTD)",#N/A,FALSE,"June YTD"}</definedName>
    <definedName name="Sheet5bvhjvgkghk" hidden="1">{"det (May)",#N/A,FALSE,"June";"sum (MAY YTD)",#N/A,FALSE,"June YTD"}</definedName>
    <definedName name="sici" localSheetId="6" hidden="1">{"det (May)",#N/A,FALSE,"June";"sum (MAY YTD)",#N/A,FALSE,"June YTD"}</definedName>
    <definedName name="sici" localSheetId="8" hidden="1">{"det (May)",#N/A,FALSE,"June";"sum (MAY YTD)",#N/A,FALSE,"June YTD"}</definedName>
    <definedName name="sici" localSheetId="9" hidden="1">{"det (May)",#N/A,FALSE,"June";"sum (MAY YTD)",#N/A,FALSE,"June YTD"}</definedName>
    <definedName name="sici" hidden="1">{"det (May)",#N/A,FALSE,"June";"sum (MAY YTD)",#N/A,FALSE,"June YTD"}</definedName>
    <definedName name="slov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o" localSheetId="6" hidden="1">{#N/A,#N/A,FALSE,"지침";#N/A,#N/A,FALSE,"환경분석";#N/A,#N/A,FALSE,"Sheet16"}</definedName>
    <definedName name="so" localSheetId="8" hidden="1">{#N/A,#N/A,FALSE,"지침";#N/A,#N/A,FALSE,"환경분석";#N/A,#N/A,FALSE,"Sheet16"}</definedName>
    <definedName name="so" localSheetId="9" hidden="1">{#N/A,#N/A,FALSE,"지침";#N/A,#N/A,FALSE,"환경분석";#N/A,#N/A,FALSE,"Sheet16"}</definedName>
    <definedName name="so" hidden="1">{#N/A,#N/A,FALSE,"지침";#N/A,#N/A,FALSE,"환경분석";#N/A,#N/A,FALSE,"Sheet16"}</definedName>
    <definedName name="Soft" localSheetId="6" hidden="1">{"det (May)",#N/A,FALSE,"June";"sum (MAY YTD)",#N/A,FALSE,"June YTD"}</definedName>
    <definedName name="Soft" localSheetId="8" hidden="1">{"det (May)",#N/A,FALSE,"June";"sum (MAY YTD)",#N/A,FALSE,"June YTD"}</definedName>
    <definedName name="Soft" localSheetId="9" hidden="1">{"det (May)",#N/A,FALSE,"June";"sum (MAY YTD)",#N/A,FALSE,"June YTD"}</definedName>
    <definedName name="Soft" hidden="1">{"det (May)",#N/A,FALSE,"June";"sum (MAY YTD)",#N/A,FALSE,"June YTD"}</definedName>
    <definedName name="SoftAuthor">#REF!</definedName>
    <definedName name="SoftComments">#REF!</definedName>
    <definedName name="SoftKeyWords">#REF!</definedName>
    <definedName name="SoftSubject">#REF!</definedName>
    <definedName name="SoftTitle">#REF!</definedName>
    <definedName name="softx" localSheetId="6" hidden="1">{"det (May)",#N/A,FALSE,"June";"sum (MAY YTD)",#N/A,FALSE,"June YTD"}</definedName>
    <definedName name="softx" localSheetId="8" hidden="1">{"det (May)",#N/A,FALSE,"June";"sum (MAY YTD)",#N/A,FALSE,"June YTD"}</definedName>
    <definedName name="softx" localSheetId="9" hidden="1">{"det (May)",#N/A,FALSE,"June";"sum (MAY YTD)",#N/A,FALSE,"June YTD"}</definedName>
    <definedName name="softx" hidden="1">{"det (May)",#N/A,FALSE,"June";"sum (MAY YTD)",#N/A,FALSE,"June YTD"}</definedName>
    <definedName name="ss" localSheetId="6" hidden="1">{"'RR'!$A$2:$E$81"}</definedName>
    <definedName name="ss" localSheetId="8" hidden="1">{"'RR'!$A$2:$E$81"}</definedName>
    <definedName name="ss" localSheetId="9" hidden="1">{"'RR'!$A$2:$E$81"}</definedName>
    <definedName name="ss" hidden="1">{"'RR'!$A$2:$E$81"}</definedName>
    <definedName name="sss" localSheetId="6" hidden="1">{"'RR'!$A$2:$E$81"}</definedName>
    <definedName name="sss" localSheetId="8" hidden="1">{"'RR'!$A$2:$E$81"}</definedName>
    <definedName name="sss" localSheetId="9" hidden="1">{"'RR'!$A$2:$E$81"}</definedName>
    <definedName name="sss" hidden="1">{"'RR'!$A$2:$E$81"}</definedName>
    <definedName name="stella" localSheetId="6" hidden="1">{"det (May)",#N/A,FALSE,"June";"sum (MAY YTD)",#N/A,FALSE,"June YTD"}</definedName>
    <definedName name="stella" localSheetId="8" hidden="1">{"det (May)",#N/A,FALSE,"June";"sum (MAY YTD)",#N/A,FALSE,"June YTD"}</definedName>
    <definedName name="stella" localSheetId="9" hidden="1">{"det (May)",#N/A,FALSE,"June";"sum (MAY YTD)",#N/A,FALSE,"June YTD"}</definedName>
    <definedName name="stella" hidden="1">{"det (May)",#N/A,FALSE,"June";"sum (MAY YTD)",#N/A,FALSE,"June YTD"}</definedName>
    <definedName name="stellax" localSheetId="6" hidden="1">{"det (May)",#N/A,FALSE,"June";"sum (MAY YTD)",#N/A,FALSE,"June YTD"}</definedName>
    <definedName name="stellax" localSheetId="8" hidden="1">{"det (May)",#N/A,FALSE,"June";"sum (MAY YTD)",#N/A,FALSE,"June YTD"}</definedName>
    <definedName name="stellax" localSheetId="9" hidden="1">{"det (May)",#N/A,FALSE,"June";"sum (MAY YTD)",#N/A,FALSE,"June YTD"}</definedName>
    <definedName name="stellax" hidden="1">{"det (May)",#N/A,FALSE,"June";"sum (MAY YTD)",#N/A,FALSE,"June YTD"}</definedName>
    <definedName name="SVETotal">#REF!</definedName>
    <definedName name="ttttt" localSheetId="6" hidden="1">{#N/A,#N/A,FALSE,"지침";#N/A,#N/A,FALSE,"환경분석";#N/A,#N/A,FALSE,"Sheet16"}</definedName>
    <definedName name="ttttt" localSheetId="8" hidden="1">{#N/A,#N/A,FALSE,"지침";#N/A,#N/A,FALSE,"환경분석";#N/A,#N/A,FALSE,"Sheet16"}</definedName>
    <definedName name="ttttt" localSheetId="9" hidden="1">{#N/A,#N/A,FALSE,"지침";#N/A,#N/A,FALSE,"환경분석";#N/A,#N/A,FALSE,"Sheet16"}</definedName>
    <definedName name="ttttt" hidden="1">{#N/A,#N/A,FALSE,"지침";#N/A,#N/A,FALSE,"환경분석";#N/A,#N/A,FALSE,"Sheet16"}</definedName>
    <definedName name="UserAppend">#REF!</definedName>
    <definedName name="VarDossier">#REF!</definedName>
    <definedName name="VARI" localSheetId="6" hidden="1">{#N/A,#N/A,FALSE,"지침";#N/A,#N/A,FALSE,"환경분석";#N/A,#N/A,FALSE,"Sheet16"}</definedName>
    <definedName name="VARI" localSheetId="8" hidden="1">{#N/A,#N/A,FALSE,"지침";#N/A,#N/A,FALSE,"환경분석";#N/A,#N/A,FALSE,"Sheet16"}</definedName>
    <definedName name="VARI" localSheetId="9" hidden="1">{#N/A,#N/A,FALSE,"지침";#N/A,#N/A,FALSE,"환경분석";#N/A,#N/A,FALSE,"Sheet16"}</definedName>
    <definedName name="VARI" hidden="1">{#N/A,#N/A,FALSE,"지침";#N/A,#N/A,FALSE,"환경분석";#N/A,#N/A,FALSE,"Sheet16"}</definedName>
    <definedName name="VARIA" localSheetId="6" hidden="1">{#N/A,#N/A,FALSE,"지침";#N/A,#N/A,FALSE,"환경분석";#N/A,#N/A,FALSE,"Sheet16"}</definedName>
    <definedName name="VARIA" localSheetId="8" hidden="1">{#N/A,#N/A,FALSE,"지침";#N/A,#N/A,FALSE,"환경분석";#N/A,#N/A,FALSE,"Sheet16"}</definedName>
    <definedName name="VARIA" localSheetId="9" hidden="1">{#N/A,#N/A,FALSE,"지침";#N/A,#N/A,FALSE,"환경분석";#N/A,#N/A,FALSE,"Sheet16"}</definedName>
    <definedName name="VARIA" hidden="1">{#N/A,#N/A,FALSE,"지침";#N/A,#N/A,FALSE,"환경분석";#N/A,#N/A,FALSE,"Sheet16"}</definedName>
    <definedName name="VarManager">#REF!</definedName>
    <definedName name="VarRevisionDate">#REF!</definedName>
    <definedName name="VarRevisionNumber">#REF!</definedName>
    <definedName name="wer" localSheetId="6" hidden="1">{#N/A,#N/A,FALSE,"지침";#N/A,#N/A,FALSE,"환경분석";#N/A,#N/A,FALSE,"Sheet16"}</definedName>
    <definedName name="wer" localSheetId="8" hidden="1">{#N/A,#N/A,FALSE,"지침";#N/A,#N/A,FALSE,"환경분석";#N/A,#N/A,FALSE,"Sheet16"}</definedName>
    <definedName name="wer" localSheetId="9" hidden="1">{#N/A,#N/A,FALSE,"지침";#N/A,#N/A,FALSE,"환경분석";#N/A,#N/A,FALSE,"Sheet16"}</definedName>
    <definedName name="wer" hidden="1">{#N/A,#N/A,FALSE,"지침";#N/A,#N/A,FALSE,"환경분석";#N/A,#N/A,FALSE,"Sheet16"}</definedName>
    <definedName name="werftdsfgdfg" localSheetId="6" hidden="1">{"det (May)",#N/A,FALSE,"June";"sum (MAY YTD)",#N/A,FALSE,"June YTD"}</definedName>
    <definedName name="werftdsfgdfg" localSheetId="8" hidden="1">{"det (May)",#N/A,FALSE,"June";"sum (MAY YTD)",#N/A,FALSE,"June YTD"}</definedName>
    <definedName name="werftdsfgdfg" localSheetId="9" hidden="1">{"det (May)",#N/A,FALSE,"June";"sum (MAY YTD)",#N/A,FALSE,"June YTD"}</definedName>
    <definedName name="werftdsfgdfg" hidden="1">{"det (May)",#N/A,FALSE,"June";"sum (MAY YTD)",#N/A,FALSE,"June YTD"}</definedName>
    <definedName name="wgyerhy" localSheetId="6" hidden="1">{#N/A,#N/A,FALSE,"지침";#N/A,#N/A,FALSE,"환경분석";#N/A,#N/A,FALSE,"Sheet16"}</definedName>
    <definedName name="wgyerhy" localSheetId="8" hidden="1">{#N/A,#N/A,FALSE,"지침";#N/A,#N/A,FALSE,"환경분석";#N/A,#N/A,FALSE,"Sheet16"}</definedName>
    <definedName name="wgyerhy" localSheetId="9" hidden="1">{#N/A,#N/A,FALSE,"지침";#N/A,#N/A,FALSE,"환경분석";#N/A,#N/A,FALSE,"Sheet16"}</definedName>
    <definedName name="wgyerhy" hidden="1">{#N/A,#N/A,FALSE,"지침";#N/A,#N/A,FALSE,"환경분석";#N/A,#N/A,FALSE,"Sheet16"}</definedName>
    <definedName name="wrg.aug" localSheetId="6" hidden="1">{"det (May)",#N/A,FALSE,"June";"sum (MAY YTD)",#N/A,FALSE,"June YTD"}</definedName>
    <definedName name="wrg.aug" localSheetId="8" hidden="1">{"det (May)",#N/A,FALSE,"June";"sum (MAY YTD)",#N/A,FALSE,"June YTD"}</definedName>
    <definedName name="wrg.aug" localSheetId="9" hidden="1">{"det (May)",#N/A,FALSE,"June";"sum (MAY YTD)",#N/A,FALSE,"June YTD"}</definedName>
    <definedName name="wrg.aug" hidden="1">{"det (May)",#N/A,FALSE,"June";"sum (MAY YTD)",#N/A,FALSE,"June YTD"}</definedName>
    <definedName name="wrn.97." localSheetId="6" hidden="1">{#N/A,#N/A,FALSE,"지침";#N/A,#N/A,FALSE,"환경분석";#N/A,#N/A,FALSE,"Sheet16"}</definedName>
    <definedName name="wrn.97." localSheetId="8" hidden="1">{#N/A,#N/A,FALSE,"지침";#N/A,#N/A,FALSE,"환경분석";#N/A,#N/A,FALSE,"Sheet16"}</definedName>
    <definedName name="wrn.97." localSheetId="9" hidden="1">{#N/A,#N/A,FALSE,"지침";#N/A,#N/A,FALSE,"환경분석";#N/A,#N/A,FALSE,"Sheet16"}</definedName>
    <definedName name="wrn.97." hidden="1">{#N/A,#N/A,FALSE,"지침";#N/A,#N/A,FALSE,"환경분석";#N/A,#N/A,FALSE,"Sheet16"}</definedName>
    <definedName name="wrn.aug" localSheetId="6" hidden="1">{"det (May)",#N/A,FALSE,"June";"sum (MAY YTD)",#N/A,FALSE,"June YTD"}</definedName>
    <definedName name="wrn.aug" localSheetId="8" hidden="1">{"det (May)",#N/A,FALSE,"June";"sum (MAY YTD)",#N/A,FALSE,"June YTD"}</definedName>
    <definedName name="wrn.aug" localSheetId="9" hidden="1">{"det (May)",#N/A,FALSE,"June";"sum (MAY YTD)",#N/A,FALSE,"June YTD"}</definedName>
    <definedName name="wrn.aug" hidden="1">{"det (May)",#N/A,FALSE,"June";"sum (MAY YTD)",#N/A,FALSE,"June YTD"}</definedName>
    <definedName name="wrn.augyt" localSheetId="6" hidden="1">{"det (May)",#N/A,FALSE,"June";"sum (MAY YTD)",#N/A,FALSE,"June YTD"}</definedName>
    <definedName name="wrn.augyt" localSheetId="8" hidden="1">{"det (May)",#N/A,FALSE,"June";"sum (MAY YTD)",#N/A,FALSE,"June YTD"}</definedName>
    <definedName name="wrn.augyt" localSheetId="9" hidden="1">{"det (May)",#N/A,FALSE,"June";"sum (MAY YTD)",#N/A,FALSE,"June YTD"}</definedName>
    <definedName name="wrn.augyt" hidden="1">{"det (May)",#N/A,FALSE,"June";"sum (MAY YTD)",#N/A,FALSE,"June YTD"}</definedName>
    <definedName name="wrn.augYTD" localSheetId="6" hidden="1">{"det (May)",#N/A,FALSE,"June";"sum (MAY YTD)",#N/A,FALSE,"June YTD"}</definedName>
    <definedName name="wrn.augYTD" localSheetId="8" hidden="1">{"det (May)",#N/A,FALSE,"June";"sum (MAY YTD)",#N/A,FALSE,"June YTD"}</definedName>
    <definedName name="wrn.augYTD" localSheetId="9" hidden="1">{"det (May)",#N/A,FALSE,"June";"sum (MAY YTD)",#N/A,FALSE,"June YTD"}</definedName>
    <definedName name="wrn.augYTD" hidden="1">{"det (May)",#N/A,FALSE,"June";"sum (MAY YTD)",#N/A,FALSE,"June YTD"}</definedName>
    <definedName name="wrn.augYTDx" localSheetId="6" hidden="1">{"det (May)",#N/A,FALSE,"June";"sum (MAY YTD)",#N/A,FALSE,"June YTD"}</definedName>
    <definedName name="wrn.augYTDx" localSheetId="8" hidden="1">{"det (May)",#N/A,FALSE,"June";"sum (MAY YTD)",#N/A,FALSE,"June YTD"}</definedName>
    <definedName name="wrn.augYTDx" localSheetId="9" hidden="1">{"det (May)",#N/A,FALSE,"June";"sum (MAY YTD)",#N/A,FALSE,"June YTD"}</definedName>
    <definedName name="wrn.augYTDx" hidden="1">{"det (May)",#N/A,FALSE,"June";"sum (MAY YTD)",#N/A,FALSE,"June YTD"}</definedName>
    <definedName name="wrn.augytx" localSheetId="6" hidden="1">{"det (May)",#N/A,FALSE,"June";"sum (MAY YTD)",#N/A,FALSE,"June YTD"}</definedName>
    <definedName name="wrn.augytx" localSheetId="8" hidden="1">{"det (May)",#N/A,FALSE,"June";"sum (MAY YTD)",#N/A,FALSE,"June YTD"}</definedName>
    <definedName name="wrn.augytx" localSheetId="9" hidden="1">{"det (May)",#N/A,FALSE,"June";"sum (MAY YTD)",#N/A,FALSE,"June YTD"}</definedName>
    <definedName name="wrn.augytx" hidden="1">{"det (May)",#N/A,FALSE,"June";"sum (MAY YTD)",#N/A,FALSE,"June YTD"}</definedName>
    <definedName name="wrn.brol.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June." localSheetId="6" hidden="1">{"det (May)",#N/A,FALSE,"June";"sum (MAY YTD)",#N/A,FALSE,"June YTD"}</definedName>
    <definedName name="wrn.June." localSheetId="8" hidden="1">{"det (May)",#N/A,FALSE,"June";"sum (MAY YTD)",#N/A,FALSE,"June YTD"}</definedName>
    <definedName name="wrn.June." localSheetId="9" hidden="1">{"det (May)",#N/A,FALSE,"June";"sum (MAY YTD)",#N/A,FALSE,"June YTD"}</definedName>
    <definedName name="wrn.June." hidden="1">{"det (May)",#N/A,FALSE,"June";"sum (MAY YTD)",#N/A,FALSE,"June YTD"}</definedName>
    <definedName name="wrn.ptp." localSheetId="6" hidden="1">{#N/A,#N/A,FALSE,"RELATÓRIO";#N/A,#N/A,FALSE,"RELATÓRIO"}</definedName>
    <definedName name="wrn.ptp." localSheetId="8" hidden="1">{#N/A,#N/A,FALSE,"RELATÓRIO";#N/A,#N/A,FALSE,"RELATÓRIO"}</definedName>
    <definedName name="wrn.ptp." localSheetId="9" hidden="1">{#N/A,#N/A,FALSE,"RELATÓRIO";#N/A,#N/A,FALSE,"RELATÓRIO"}</definedName>
    <definedName name="wrn.ptp." hidden="1">{#N/A,#N/A,FALSE,"RELATÓRIO";#N/A,#N/A,FALSE,"RELATÓRIO"}</definedName>
    <definedName name="wrn.total." localSheetId="6" hidden="1">{#N/A,#N/A,FALSE,"TOTAL"}</definedName>
    <definedName name="wrn.total." localSheetId="8" hidden="1">{#N/A,#N/A,FALSE,"TOTAL"}</definedName>
    <definedName name="wrn.total." localSheetId="9" hidden="1">{#N/A,#N/A,FALSE,"TOTAL"}</definedName>
    <definedName name="wrn.total." hidden="1">{#N/A,#N/A,FALSE,"TOTAL"}</definedName>
    <definedName name="wrn1.aug" localSheetId="6" hidden="1">{"det (May)",#N/A,FALSE,"June";"sum (MAY YTD)",#N/A,FALSE,"June YTD"}</definedName>
    <definedName name="wrn1.aug" localSheetId="8" hidden="1">{"det (May)",#N/A,FALSE,"June";"sum (MAY YTD)",#N/A,FALSE,"June YTD"}</definedName>
    <definedName name="wrn1.aug" localSheetId="9" hidden="1">{"det (May)",#N/A,FALSE,"June";"sum (MAY YTD)",#N/A,FALSE,"June YTD"}</definedName>
    <definedName name="wrn1.aug" hidden="1">{"det (May)",#N/A,FALSE,"June";"sum (MAY YTD)",#N/A,FALSE,"June YTD"}</definedName>
    <definedName name="wrn1.augtyd" localSheetId="6" hidden="1">{"det (May)",#N/A,FALSE,"June";"sum (MAY YTD)",#N/A,FALSE,"June YTD"}</definedName>
    <definedName name="wrn1.augtyd" localSheetId="8" hidden="1">{"det (May)",#N/A,FALSE,"June";"sum (MAY YTD)",#N/A,FALSE,"June YTD"}</definedName>
    <definedName name="wrn1.augtyd" localSheetId="9" hidden="1">{"det (May)",#N/A,FALSE,"June";"sum (MAY YTD)",#N/A,FALSE,"June YTD"}</definedName>
    <definedName name="wrn1.augtyd" hidden="1">{"det (May)",#N/A,FALSE,"June";"sum (MAY YTD)",#N/A,FALSE,"June YTD"}</definedName>
    <definedName name="wrn1.augyt" localSheetId="6" hidden="1">{"det (May)",#N/A,FALSE,"June";"sum (MAY YTD)",#N/A,FALSE,"June YTD"}</definedName>
    <definedName name="wrn1.augyt" localSheetId="8" hidden="1">{"det (May)",#N/A,FALSE,"June";"sum (MAY YTD)",#N/A,FALSE,"June YTD"}</definedName>
    <definedName name="wrn1.augyt" localSheetId="9" hidden="1">{"det (May)",#N/A,FALSE,"June";"sum (MAY YTD)",#N/A,FALSE,"June YTD"}</definedName>
    <definedName name="wrn1.augyt" hidden="1">{"det (May)",#N/A,FALSE,"June";"sum (MAY YTD)",#N/A,FALSE,"June YTD"}</definedName>
    <definedName name="wrn1.brol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june" localSheetId="6" hidden="1">{"det (May)",#N/A,FALSE,"June";"sum (MAY YTD)",#N/A,FALSE,"June YTD"}</definedName>
    <definedName name="wrn1.june" localSheetId="8" hidden="1">{"det (May)",#N/A,FALSE,"June";"sum (MAY YTD)",#N/A,FALSE,"June YTD"}</definedName>
    <definedName name="wrn1.june" localSheetId="9" hidden="1">{"det (May)",#N/A,FALSE,"June";"sum (MAY YTD)",#N/A,FALSE,"June YTD"}</definedName>
    <definedName name="wrn1.june" hidden="1">{"det (May)",#N/A,FALSE,"June";"sum (MAY YTD)",#N/A,FALSE,"June YTD"}</definedName>
    <definedName name="wrn2.brol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june" localSheetId="6" hidden="1">{"det (May)",#N/A,FALSE,"June";"sum (MAY YTD)",#N/A,FALSE,"June YTD"}</definedName>
    <definedName name="wrn2.june" localSheetId="8" hidden="1">{"det (May)",#N/A,FALSE,"June";"sum (MAY YTD)",#N/A,FALSE,"June YTD"}</definedName>
    <definedName name="wrn2.june" localSheetId="9" hidden="1">{"det (May)",#N/A,FALSE,"June";"sum (MAY YTD)",#N/A,FALSE,"June YTD"}</definedName>
    <definedName name="wrn2.june" hidden="1">{"det (May)",#N/A,FALSE,"June";"sum (MAY YTD)",#N/A,FALSE,"June YTD"}</definedName>
    <definedName name="ww" localSheetId="6" hidden="1">{"det (May)",#N/A,FALSE,"June";"sum (MAY YTD)",#N/A,FALSE,"June YTD"}</definedName>
    <definedName name="ww" localSheetId="8" hidden="1">{"det (May)",#N/A,FALSE,"June";"sum (MAY YTD)",#N/A,FALSE,"June YTD"}</definedName>
    <definedName name="ww" localSheetId="9" hidden="1">{"det (May)",#N/A,FALSE,"June";"sum (MAY YTD)",#N/A,FALSE,"June YTD"}</definedName>
    <definedName name="ww" hidden="1">{"det (May)",#N/A,FALSE,"June";"sum (MAY YTD)",#N/A,FALSE,"June YTD"}</definedName>
    <definedName name="XCenter">[1]Gauge!$B$3</definedName>
    <definedName name="XCenterA">#REF!</definedName>
    <definedName name="XCenterB">#REF!</definedName>
    <definedName name="xieir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r" localSheetId="6" hidden="1">{"det (May)",#N/A,FALSE,"June";"sum (MAY YTD)",#N/A,FALSE,"June YTD"}</definedName>
    <definedName name="xir" localSheetId="8" hidden="1">{"det (May)",#N/A,FALSE,"June";"sum (MAY YTD)",#N/A,FALSE,"June YTD"}</definedName>
    <definedName name="xir" localSheetId="9" hidden="1">{"det (May)",#N/A,FALSE,"June";"sum (MAY YTD)",#N/A,FALSE,"June YTD"}</definedName>
    <definedName name="xir" hidden="1">{"det (May)",#N/A,FALSE,"June";"sum (MAY YTD)",#N/A,FALSE,"June YTD"}</definedName>
    <definedName name="xkdirhj" localSheetId="6" hidden="1">{"det (May)",#N/A,FALSE,"June";"sum (MAY YTD)",#N/A,FALSE,"June YTD"}</definedName>
    <definedName name="xkdirhj" localSheetId="8" hidden="1">{"det (May)",#N/A,FALSE,"June";"sum (MAY YTD)",#N/A,FALSE,"June YTD"}</definedName>
    <definedName name="xkdirhj" localSheetId="9" hidden="1">{"det (May)",#N/A,FALSE,"June";"sum (MAY YTD)",#N/A,FALSE,"June YTD"}</definedName>
    <definedName name="xkdirhj" hidden="1">{"det (May)",#N/A,FALSE,"June";"sum (MAY YTD)",#N/A,FALSE,"June YTD"}</definedName>
    <definedName name="xkei0ori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xxx" localSheetId="6" hidden="1">{"det (May)",#N/A,FALSE,"June";"sum (MAY YTD)",#N/A,FALSE,"June YTD"}</definedName>
    <definedName name="xxxx" localSheetId="8" hidden="1">{"det (May)",#N/A,FALSE,"June";"sum (MAY YTD)",#N/A,FALSE,"June YTD"}</definedName>
    <definedName name="xxxx" localSheetId="9" hidden="1">{"det (May)",#N/A,FALSE,"June";"sum (MAY YTD)",#N/A,FALSE,"June YTD"}</definedName>
    <definedName name="xxxx" hidden="1">{"det (May)",#N/A,FALSE,"June";"sum (MAY YTD)",#N/A,FALSE,"June YTD"}</definedName>
    <definedName name="YCenter">[1]Gauge!$C$3</definedName>
    <definedName name="YCenterA">#REF!</definedName>
    <definedName name="YCenterB">#REF!</definedName>
    <definedName name="yyy" localSheetId="6" hidden="1">{#N/A,#N/A,FALSE,"지침";#N/A,#N/A,FALSE,"환경분석";#N/A,#N/A,FALSE,"Sheet16"}</definedName>
    <definedName name="yyy" localSheetId="8" hidden="1">{#N/A,#N/A,FALSE,"지침";#N/A,#N/A,FALSE,"환경분석";#N/A,#N/A,FALSE,"Sheet16"}</definedName>
    <definedName name="yyy" localSheetId="9" hidden="1">{#N/A,#N/A,FALSE,"지침";#N/A,#N/A,FALSE,"환경분석";#N/A,#N/A,FALSE,"Sheet16"}</definedName>
    <definedName name="yyy" hidden="1">{#N/A,#N/A,FALSE,"지침";#N/A,#N/A,FALSE,"환경분석";#N/A,#N/A,FALSE,"Sheet16"}</definedName>
    <definedName name="Z_05B752A8_A02C_49C0_B2A7_A6F6D8AF4582_.wvu.FilterData" localSheetId="6" hidden="1">'01 2024年度年度培训计划表'!$D$3:$M$3</definedName>
    <definedName name="Z_1346B8AD_2990_454D_9D7A_A1CAE13A3FD5_.wvu.FilterData" localSheetId="2" hidden="1">'1-技能清单'!$A$5:$L$5</definedName>
    <definedName name="Z_1346B8AD_2990_454D_9D7A_A1CAE13A3FD5_.wvu.Rows" localSheetId="2" hidden="1">'1-技能清单'!#REF!,'1-技能清单'!#REF!,'1-技能清单'!#REF!,'1-技能清单'!#REF!,'1-技能清单'!#REF!,'1-技能清单'!#REF!,'1-技能清单'!#REF!</definedName>
    <definedName name="Z_1D52BC8C_81BE_4A62_BF0D_CD31CCA1929F_.wvu.FilterData" localSheetId="6" hidden="1">'01 2024年度年度培训计划表'!$D$3:$M$3</definedName>
    <definedName name="Z_4D7E584F_DC49_4E5E_84A9_AF25776546EE_.wvu.FilterData" localSheetId="2" hidden="1">'1-技能清单'!$A$5:$L$5</definedName>
    <definedName name="Z_4D7E584F_DC49_4E5E_84A9_AF25776546EE_.wvu.Rows" localSheetId="2" hidden="1">'1-技能清单'!#REF!,'1-技能清单'!#REF!,'1-技能清单'!#REF!,'1-技能清单'!#REF!,'1-技能清单'!#REF!,'1-技能清单'!#REF!</definedName>
    <definedName name="Z_4DFE7B07_61EC_4FF4_A6A0_D7DA26060552_.wvu.Cols" localSheetId="6" hidden="1">'01 2024年度年度培训计划表'!#REF!</definedName>
    <definedName name="Z_4DFE7B07_61EC_4FF4_A6A0_D7DA26060552_.wvu.FilterData" localSheetId="6" hidden="1">'01 2024年度年度培训计划表'!$D$3:$M$3</definedName>
    <definedName name="Z_65637F2B_B585_4D4B_A2BD_8A312885454F_.wvu.FilterData" localSheetId="6" hidden="1">'01 2024年度年度培训计划表'!$E$3:$M$3</definedName>
    <definedName name="Z_7436745F_B462_4FA0_9F72_F4DBA03BA718_.wvu.Cols" localSheetId="6" hidden="1">'01 2024年度年度培训计划表'!#REF!</definedName>
    <definedName name="Z_7436745F_B462_4FA0_9F72_F4DBA03BA718_.wvu.FilterData" localSheetId="6" hidden="1">'01 2024年度年度培训计划表'!$D$3:$M$3</definedName>
    <definedName name="Z_842ED61B_FF07_4866_802B_15361B8C757D_.wvu.Cols" localSheetId="6" hidden="1">'01 2024年度年度培训计划表'!#REF!</definedName>
    <definedName name="Z_842ED61B_FF07_4866_802B_15361B8C757D_.wvu.FilterData" localSheetId="6" hidden="1">'01 2024年度年度培训计划表'!$D$3:$M$3</definedName>
    <definedName name="Z_B068FFCF_9DEE_4A09_B59A_8CC31126BF7C_.wvu.Cols" localSheetId="6" hidden="1">'01 2024年度年度培训计划表'!#REF!</definedName>
    <definedName name="Z_B068FFCF_9DEE_4A09_B59A_8CC31126BF7C_.wvu.FilterData" localSheetId="6" hidden="1">'01 2024年度年度培训计划表'!$D$3:$M$3</definedName>
    <definedName name="Z_BF832D58_0AA5_47FC_84BF_7B77CA877BC2_.wvu.FilterData" localSheetId="2" hidden="1">'1-技能清单'!$A$5:$L$5</definedName>
    <definedName name="Z_BF832D58_0AA5_47FC_84BF_7B77CA877BC2_.wvu.Rows" localSheetId="2" hidden="1">'1-技能清单'!#REF!,'1-技能清单'!#REF!,'1-技能清单'!#REF!,'1-技能清单'!#REF!,'1-技能清单'!#REF!,'1-技能清单'!#REF!,'1-技能清单'!#REF!</definedName>
    <definedName name="Z_D395388D_3327_4122_A09F_0DDE5AF786D0_.wvu.FilterData" localSheetId="6" hidden="1">'01 2024年度年度培训计划表'!$D$3:$M$3</definedName>
    <definedName name="Z_DB673F07_C4CE_492E_91A8_258EC671B793_.wvu.FilterData" localSheetId="2" hidden="1">'1-技能清单'!$A$5:$L$5</definedName>
    <definedName name="Z_DB673F07_C4CE_492E_91A8_258EC671B793_.wvu.Rows" localSheetId="2" hidden="1">'1-技能清单'!#REF!,'1-技能清单'!#REF!,'1-技能清单'!#REF!,'1-技能清单'!#REF!,'1-技能清单'!#REF!,'1-技能清单'!#REF!,'1-技能清单'!#REF!</definedName>
    <definedName name="Z_E3501FB6_0EF5_41D3_8E19_4FD9D461969E_.wvu.FilterData" localSheetId="2" hidden="1">'1-技能清单'!$A$5:$L$5</definedName>
    <definedName name="Z_E3501FB6_0EF5_41D3_8E19_4FD9D461969E_.wvu.Rows" localSheetId="2" hidden="1">'1-技能清单'!#REF!,'1-技能清单'!#REF!,'1-技能清单'!#REF!,'1-技能清单'!#REF!,'1-技能清单'!#REF!,'1-技能清单'!#REF!,'1-技能清单'!#REF!</definedName>
    <definedName name="Z_E4E4E642_77D5_42A3_A7F1_B0AEA4ABF900_.wvu.FilterData" localSheetId="2" hidden="1">'1-技能清单'!$A$5:$L$5</definedName>
    <definedName name="Z_E4E4E642_77D5_42A3_A7F1_B0AEA4ABF900_.wvu.Rows" localSheetId="2" hidden="1">'1-技能清单'!#REF!,'1-技能清单'!#REF!,'1-技能清单'!#REF!,'1-技能清单'!#REF!,'1-技能清单'!#REF!,'1-技能清单'!#REF!</definedName>
    <definedName name="Z_EA502AFB_64E2_46F3_A0C5_D4EA93076C09_.wvu.FilterData" localSheetId="2" hidden="1">'1-技能清单'!$A$5:$L$5</definedName>
    <definedName name="Z_EA502AFB_64E2_46F3_A0C5_D4EA93076C09_.wvu.Rows" localSheetId="2" hidden="1">'1-技能清单'!#REF!,'1-技能清单'!#REF!,'1-技能清单'!#REF!,'1-技能清单'!#REF!,'1-技能清单'!#REF!,'1-技能清单'!#REF!,'1-技能清单'!#REF!</definedName>
    <definedName name="Z_F274E5A7_6BCB_48A9_AC15_A3444AA6820B_.wvu.FilterData" localSheetId="2" hidden="1">'1-技能清单'!$A$5:$L$5</definedName>
    <definedName name="Z_F274E5A7_6BCB_48A9_AC15_A3444AA6820B_.wvu.Rows" localSheetId="2" hidden="1">'1-技能清单'!#REF!,'1-技能清单'!#REF!,'1-技能清单'!#REF!,'1-技能清单'!#REF!,'1-技能清单'!#REF!,'1-技能清单'!#REF!</definedName>
    <definedName name="Z_F3E0A5E8_8397_4A1C_8668_7BE0E42E3029_.wvu.FilterData" localSheetId="6" hidden="1">'01 2024年度年度培训计划表'!$D$3:$M$3</definedName>
    <definedName name="zeljka" localSheetId="6" hidden="1">{"det (May)",#N/A,FALSE,"June";"sum (MAY YTD)",#N/A,FALSE,"June YTD"}</definedName>
    <definedName name="zeljka" localSheetId="8" hidden="1">{"det (May)",#N/A,FALSE,"June";"sum (MAY YTD)",#N/A,FALSE,"June YTD"}</definedName>
    <definedName name="zeljka" localSheetId="9" hidden="1">{"det (May)",#N/A,FALSE,"June";"sum (MAY YTD)",#N/A,FALSE,"June YTD"}</definedName>
    <definedName name="zeljka" hidden="1">{"det (May)",#N/A,FALSE,"June";"sum (MAY YTD)",#N/A,FALSE,"June YTD"}</definedName>
    <definedName name="zeljka1" localSheetId="6" hidden="1">{"det (May)",#N/A,FALSE,"June";"sum (MAY YTD)",#N/A,FALSE,"June YTD"}</definedName>
    <definedName name="zeljka1" localSheetId="8" hidden="1">{"det (May)",#N/A,FALSE,"June";"sum (MAY YTD)",#N/A,FALSE,"June YTD"}</definedName>
    <definedName name="zeljka1" localSheetId="9" hidden="1">{"det (May)",#N/A,FALSE,"June";"sum (MAY YTD)",#N/A,FALSE,"June YTD"}</definedName>
    <definedName name="zeljka1" hidden="1">{"det (May)",#N/A,FALSE,"June";"sum (MAY YTD)",#N/A,FALSE,"June YTD"}</definedName>
    <definedName name="zeljka2" localSheetId="6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localSheetId="8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localSheetId="9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3" localSheetId="6" hidden="1">{"det (May)",#N/A,FALSE,"June";"sum (MAY YTD)",#N/A,FALSE,"June YTD"}</definedName>
    <definedName name="zeljka3" localSheetId="8" hidden="1">{"det (May)",#N/A,FALSE,"June";"sum (MAY YTD)",#N/A,FALSE,"June YTD"}</definedName>
    <definedName name="zeljka3" localSheetId="9" hidden="1">{"det (May)",#N/A,FALSE,"June";"sum (MAY YTD)",#N/A,FALSE,"June YTD"}</definedName>
    <definedName name="zeljka3" hidden="1">{"det (May)",#N/A,FALSE,"June";"sum (MAY YTD)",#N/A,FALSE,"June YTD"}</definedName>
    <definedName name="ZoneRetailer">'[4]Controls data'!$F$4:$F$8</definedName>
    <definedName name="ZoneSubRetailer">'[4]Controls data'!$H$4:$H$11</definedName>
    <definedName name="zzz" localSheetId="6" hidden="1">{"det (May)",#N/A,FALSE,"June";"sum (MAY YTD)",#N/A,FALSE,"June YTD"}</definedName>
    <definedName name="zzz" localSheetId="8" hidden="1">{"det (May)",#N/A,FALSE,"June";"sum (MAY YTD)",#N/A,FALSE,"June YTD"}</definedName>
    <definedName name="zzz" localSheetId="9" hidden="1">{"det (May)",#N/A,FALSE,"June";"sum (MAY YTD)",#N/A,FALSE,"June YTD"}</definedName>
    <definedName name="zzz" hidden="1">{"det (May)",#N/A,FALSE,"June";"sum (MAY YTD)",#N/A,FALSE,"June YTD"}</definedName>
    <definedName name="ㄱㄱㄱㄱ" localSheetId="6" hidden="1">{#N/A,#N/A,FALSE,"지침";#N/A,#N/A,FALSE,"환경분석";#N/A,#N/A,FALSE,"Sheet16"}</definedName>
    <definedName name="ㄱㄱㄱㄱ" localSheetId="8" hidden="1">{#N/A,#N/A,FALSE,"지침";#N/A,#N/A,FALSE,"환경분석";#N/A,#N/A,FALSE,"Sheet16"}</definedName>
    <definedName name="ㄱㄱㄱㄱ" localSheetId="9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가나" localSheetId="6" hidden="1">{#N/A,#N/A,FALSE,"지침";#N/A,#N/A,FALSE,"환경분석";#N/A,#N/A,FALSE,"Sheet16"}</definedName>
    <definedName name="가나" localSheetId="8" hidden="1">{#N/A,#N/A,FALSE,"지침";#N/A,#N/A,FALSE,"환경분석";#N/A,#N/A,FALSE,"Sheet16"}</definedName>
    <definedName name="가나" localSheetId="9" hidden="1">{#N/A,#N/A,FALSE,"지침";#N/A,#N/A,FALSE,"환경분석";#N/A,#N/A,FALSE,"Sheet16"}</definedName>
    <definedName name="가나" hidden="1">{#N/A,#N/A,FALSE,"지침";#N/A,#N/A,FALSE,"환경분석";#N/A,#N/A,FALSE,"Sheet16"}</definedName>
    <definedName name="경제성" localSheetId="6" hidden="1">{#N/A,#N/A,FALSE,"지침";#N/A,#N/A,FALSE,"환경분석";#N/A,#N/A,FALSE,"Sheet16"}</definedName>
    <definedName name="경제성" localSheetId="8" hidden="1">{#N/A,#N/A,FALSE,"지침";#N/A,#N/A,FALSE,"환경분석";#N/A,#N/A,FALSE,"Sheet16"}</definedName>
    <definedName name="경제성" localSheetId="9" hidden="1">{#N/A,#N/A,FALSE,"지침";#N/A,#N/A,FALSE,"환경분석";#N/A,#N/A,FALSE,"Sheet16"}</definedName>
    <definedName name="경제성" hidden="1">{#N/A,#N/A,FALSE,"지침";#N/A,#N/A,FALSE,"환경분석";#N/A,#N/A,FALSE,"Sheet16"}</definedName>
    <definedName name="고" localSheetId="6" hidden="1">{#N/A,#N/A,FALSE,"지침";#N/A,#N/A,FALSE,"환경분석";#N/A,#N/A,FALSE,"Sheet16"}</definedName>
    <definedName name="고" localSheetId="8" hidden="1">{#N/A,#N/A,FALSE,"지침";#N/A,#N/A,FALSE,"환경분석";#N/A,#N/A,FALSE,"Sheet16"}</definedName>
    <definedName name="고" localSheetId="9" hidden="1">{#N/A,#N/A,FALSE,"지침";#N/A,#N/A,FALSE,"환경분석";#N/A,#N/A,FALSE,"Sheet16"}</definedName>
    <definedName name="고" hidden="1">{#N/A,#N/A,FALSE,"지침";#N/A,#N/A,FALSE,"환경분석";#N/A,#N/A,FALSE,"Sheet16"}</definedName>
    <definedName name="광" localSheetId="6" hidden="1">{#N/A,#N/A,FALSE,"지침";#N/A,#N/A,FALSE,"환경분석";#N/A,#N/A,FALSE,"Sheet16"}</definedName>
    <definedName name="광" localSheetId="8" hidden="1">{#N/A,#N/A,FALSE,"지침";#N/A,#N/A,FALSE,"환경분석";#N/A,#N/A,FALSE,"Sheet16"}</definedName>
    <definedName name="광" localSheetId="9" hidden="1">{#N/A,#N/A,FALSE,"지침";#N/A,#N/A,FALSE,"환경분석";#N/A,#N/A,FALSE,"Sheet16"}</definedName>
    <definedName name="광" hidden="1">{#N/A,#N/A,FALSE,"지침";#N/A,#N/A,FALSE,"환경분석";#N/A,#N/A,FALSE,"Sheet16"}</definedName>
    <definedName name="김재현" localSheetId="6" hidden="1">{#N/A,#N/A,FALSE,"지침";#N/A,#N/A,FALSE,"환경분석";#N/A,#N/A,FALSE,"Sheet16"}</definedName>
    <definedName name="김재현" localSheetId="8" hidden="1">{#N/A,#N/A,FALSE,"지침";#N/A,#N/A,FALSE,"환경분석";#N/A,#N/A,FALSE,"Sheet16"}</definedName>
    <definedName name="김재현" localSheetId="9" hidden="1">{#N/A,#N/A,FALSE,"지침";#N/A,#N/A,FALSE,"환경분석";#N/A,#N/A,FALSE,"Sheet16"}</definedName>
    <definedName name="김재현" hidden="1">{#N/A,#N/A,FALSE,"지침";#N/A,#N/A,FALSE,"환경분석";#N/A,#N/A,FALSE,"Sheet16"}</definedName>
    <definedName name="ㄴㅇㄹ호" localSheetId="6" hidden="1">{#N/A,#N/A,FALSE,"지침";#N/A,#N/A,FALSE,"환경분석";#N/A,#N/A,FALSE,"Sheet16"}</definedName>
    <definedName name="ㄴㅇㄹ호" localSheetId="8" hidden="1">{#N/A,#N/A,FALSE,"지침";#N/A,#N/A,FALSE,"환경분석";#N/A,#N/A,FALSE,"Sheet16"}</definedName>
    <definedName name="ㄴㅇㄹ호" localSheetId="9" hidden="1">{#N/A,#N/A,FALSE,"지침";#N/A,#N/A,FALSE,"환경분석";#N/A,#N/A,FALSE,"Sheet16"}</definedName>
    <definedName name="ㄴㅇㄹ호" hidden="1">{#N/A,#N/A,FALSE,"지침";#N/A,#N/A,FALSE,"환경분석";#N/A,#N/A,FALSE,"Sheet16"}</definedName>
    <definedName name="도면" hidden="1">#N/A</definedName>
    <definedName name="ㅀ효ㅇㄱ쇼셔ㅓ쇼ㅓ" localSheetId="6" hidden="1">{#N/A,#N/A,FALSE,"지침";#N/A,#N/A,FALSE,"환경분석";#N/A,#N/A,FALSE,"Sheet16"}</definedName>
    <definedName name="ㅀ효ㅇㄱ쇼셔ㅓ쇼ㅓ" localSheetId="8" hidden="1">{#N/A,#N/A,FALSE,"지침";#N/A,#N/A,FALSE,"환경분석";#N/A,#N/A,FALSE,"Sheet16"}</definedName>
    <definedName name="ㅀ효ㅇㄱ쇼셔ㅓ쇼ㅓ" localSheetId="9" hidden="1">{#N/A,#N/A,FALSE,"지침";#N/A,#N/A,FALSE,"환경분석";#N/A,#N/A,FALSE,"Sheet16"}</definedName>
    <definedName name="ㅀ효ㅇㄱ쇼셔ㅓ쇼ㅓ" hidden="1">{#N/A,#N/A,FALSE,"지침";#N/A,#N/A,FALSE,"환경분석";#N/A,#N/A,FALSE,"Sheet16"}</definedName>
    <definedName name="ㅁ" localSheetId="6" hidden="1">{#N/A,#N/A,FALSE,"지침";#N/A,#N/A,FALSE,"환경분석";#N/A,#N/A,FALSE,"Sheet16"}</definedName>
    <definedName name="ㅁ" localSheetId="8" hidden="1">{#N/A,#N/A,FALSE,"지침";#N/A,#N/A,FALSE,"환경분석";#N/A,#N/A,FALSE,"Sheet16"}</definedName>
    <definedName name="ㅁ" localSheetId="9" hidden="1">{#N/A,#N/A,FALSE,"지침";#N/A,#N/A,FALSE,"환경분석";#N/A,#N/A,FALSE,"Sheet16"}</definedName>
    <definedName name="ㅁ" hidden="1">{#N/A,#N/A,FALSE,"지침";#N/A,#N/A,FALSE,"환경분석";#N/A,#N/A,FALSE,"Sheet16"}</definedName>
    <definedName name="ㅁㅁ" localSheetId="6" hidden="1">{"det (May)",#N/A,FALSE,"June";"sum (MAY YTD)",#N/A,FALSE,"June YTD"}</definedName>
    <definedName name="ㅁㅁ" localSheetId="8" hidden="1">{"det (May)",#N/A,FALSE,"June";"sum (MAY YTD)",#N/A,FALSE,"June YTD"}</definedName>
    <definedName name="ㅁㅁ" localSheetId="9" hidden="1">{"det (May)",#N/A,FALSE,"June";"sum (MAY YTD)",#N/A,FALSE,"June YTD"}</definedName>
    <definedName name="ㅁㅁ" hidden="1">{"det (May)",#N/A,FALSE,"June";"sum (MAY YTD)",#N/A,FALSE,"June YTD"}</definedName>
    <definedName name="ㅁㅁㅁ" localSheetId="6" hidden="1">{#N/A,#N/A,FALSE,"지침";#N/A,#N/A,FALSE,"환경분석";#N/A,#N/A,FALSE,"Sheet16"}</definedName>
    <definedName name="ㅁㅁㅁ" localSheetId="8" hidden="1">{#N/A,#N/A,FALSE,"지침";#N/A,#N/A,FALSE,"환경분석";#N/A,#N/A,FALSE,"Sheet16"}</definedName>
    <definedName name="ㅁㅁㅁ" localSheetId="9" hidden="1">{#N/A,#N/A,FALSE,"지침";#N/A,#N/A,FALSE,"환경분석";#N/A,#N/A,FALSE,"Sheet16"}</definedName>
    <definedName name="ㅁㅁㅁ" hidden="1">{#N/A,#N/A,FALSE,"지침";#N/A,#N/A,FALSE,"환경분석";#N/A,#N/A,FALSE,"Sheet16"}</definedName>
    <definedName name="文件更新">'[5]Controls data'!$H$4:$H$11</definedName>
    <definedName name="비상l" localSheetId="6" hidden="1">{#N/A,#N/A,FALSE,"지침";#N/A,#N/A,FALSE,"환경분석";#N/A,#N/A,FALSE,"Sheet16"}</definedName>
    <definedName name="비상l" localSheetId="8" hidden="1">{#N/A,#N/A,FALSE,"지침";#N/A,#N/A,FALSE,"환경분석";#N/A,#N/A,FALSE,"Sheet16"}</definedName>
    <definedName name="비상l" localSheetId="9" hidden="1">{#N/A,#N/A,FALSE,"지침";#N/A,#N/A,FALSE,"환경분석";#N/A,#N/A,FALSE,"Sheet16"}</definedName>
    <definedName name="비상l" hidden="1">{#N/A,#N/A,FALSE,"지침";#N/A,#N/A,FALSE,"환경분석";#N/A,#N/A,FALSE,"Sheet16"}</definedName>
    <definedName name="사" localSheetId="6" hidden="1">{#N/A,#N/A,FALSE,"지침";#N/A,#N/A,FALSE,"환경분석";#N/A,#N/A,FALSE,"Sheet16"}</definedName>
    <definedName name="사" localSheetId="8" hidden="1">{#N/A,#N/A,FALSE,"지침";#N/A,#N/A,FALSE,"환경분석";#N/A,#N/A,FALSE,"Sheet16"}</definedName>
    <definedName name="사" localSheetId="9" hidden="1">{#N/A,#N/A,FALSE,"지침";#N/A,#N/A,FALSE,"환경분석";#N/A,#N/A,FALSE,"Sheet16"}</definedName>
    <definedName name="사" hidden="1">{#N/A,#N/A,FALSE,"지침";#N/A,#N/A,FALSE,"환경분석";#N/A,#N/A,FALSE,"Sheet16"}</definedName>
    <definedName name="사1" localSheetId="6" hidden="1">{#N/A,#N/A,FALSE,"지침";#N/A,#N/A,FALSE,"환경분석";#N/A,#N/A,FALSE,"Sheet16"}</definedName>
    <definedName name="사1" localSheetId="8" hidden="1">{#N/A,#N/A,FALSE,"지침";#N/A,#N/A,FALSE,"환경분석";#N/A,#N/A,FALSE,"Sheet16"}</definedName>
    <definedName name="사1" localSheetId="9" hidden="1">{#N/A,#N/A,FALSE,"지침";#N/A,#N/A,FALSE,"환경분석";#N/A,#N/A,FALSE,"Sheet16"}</definedName>
    <definedName name="사1" hidden="1">{#N/A,#N/A,FALSE,"지침";#N/A,#N/A,FALSE,"환경분석";#N/A,#N/A,FALSE,"Sheet16"}</definedName>
    <definedName name="생2" localSheetId="6" hidden="1">{#N/A,#N/A,FALSE,"지침";#N/A,#N/A,FALSE,"환경분석";#N/A,#N/A,FALSE,"Sheet16"}</definedName>
    <definedName name="생2" localSheetId="8" hidden="1">{#N/A,#N/A,FALSE,"지침";#N/A,#N/A,FALSE,"환경분석";#N/A,#N/A,FALSE,"Sheet16"}</definedName>
    <definedName name="생2" localSheetId="9" hidden="1">{#N/A,#N/A,FALSE,"지침";#N/A,#N/A,FALSE,"환경분석";#N/A,#N/A,FALSE,"Sheet16"}</definedName>
    <definedName name="생2" hidden="1">{#N/A,#N/A,FALSE,"지침";#N/A,#N/A,FALSE,"환경분석";#N/A,#N/A,FALSE,"Sheet16"}</definedName>
    <definedName name="ㅇ" localSheetId="6" hidden="1">{#N/A,#N/A,FALSE,"지침";#N/A,#N/A,FALSE,"환경분석";#N/A,#N/A,FALSE,"Sheet16"}</definedName>
    <definedName name="ㅇ" localSheetId="8" hidden="1">{#N/A,#N/A,FALSE,"지침";#N/A,#N/A,FALSE,"환경분석";#N/A,#N/A,FALSE,"Sheet16"}</definedName>
    <definedName name="ㅇ" localSheetId="9" hidden="1">{#N/A,#N/A,FALSE,"지침";#N/A,#N/A,FALSE,"환경분석";#N/A,#N/A,FALSE,"Sheet16"}</definedName>
    <definedName name="ㅇ" hidden="1">{#N/A,#N/A,FALSE,"지침";#N/A,#N/A,FALSE,"환경분석";#N/A,#N/A,FALSE,"Sheet16"}</definedName>
    <definedName name="ㅇㅇㅇㅇㅇ" localSheetId="6" hidden="1">{#N/A,#N/A,FALSE,"지침";#N/A,#N/A,FALSE,"환경분석";#N/A,#N/A,FALSE,"Sheet16"}</definedName>
    <definedName name="ㅇㅇㅇㅇㅇ" localSheetId="8" hidden="1">{#N/A,#N/A,FALSE,"지침";#N/A,#N/A,FALSE,"환경분석";#N/A,#N/A,FALSE,"Sheet16"}</definedName>
    <definedName name="ㅇㅇㅇㅇㅇ" localSheetId="9" hidden="1">{#N/A,#N/A,FALSE,"지침";#N/A,#N/A,FALSE,"환경분석";#N/A,#N/A,FALSE,"Sheet16"}</definedName>
    <definedName name="ㅇㅇㅇㅇㅇ" hidden="1">{#N/A,#N/A,FALSE,"지침";#N/A,#N/A,FALSE,"환경분석";#N/A,#N/A,FALSE,"Sheet16"}</definedName>
    <definedName name="양식" localSheetId="6" hidden="1">{#N/A,#N/A,FALSE,"지침";#N/A,#N/A,FALSE,"환경분석";#N/A,#N/A,FALSE,"Sheet16"}</definedName>
    <definedName name="양식" localSheetId="8" hidden="1">{#N/A,#N/A,FALSE,"지침";#N/A,#N/A,FALSE,"환경분석";#N/A,#N/A,FALSE,"Sheet16"}</definedName>
    <definedName name="양식" localSheetId="9" hidden="1">{#N/A,#N/A,FALSE,"지침";#N/A,#N/A,FALSE,"환경분석";#N/A,#N/A,FALSE,"Sheet16"}</definedName>
    <definedName name="양식" hidden="1">{#N/A,#N/A,FALSE,"지침";#N/A,#N/A,FALSE,"환경분석";#N/A,#N/A,FALSE,"Sheet16"}</definedName>
    <definedName name="인쇄" localSheetId="6" hidden="1">{#N/A,#N/A,FALSE,"지침";#N/A,#N/A,FALSE,"환경분석";#N/A,#N/A,FALSE,"Sheet16"}</definedName>
    <definedName name="인쇄" localSheetId="8" hidden="1">{#N/A,#N/A,FALSE,"지침";#N/A,#N/A,FALSE,"환경분석";#N/A,#N/A,FALSE,"Sheet16"}</definedName>
    <definedName name="인쇄" localSheetId="9" hidden="1">{#N/A,#N/A,FALSE,"지침";#N/A,#N/A,FALSE,"환경분석";#N/A,#N/A,FALSE,"Sheet16"}</definedName>
    <definedName name="인쇄" hidden="1">{#N/A,#N/A,FALSE,"지침";#N/A,#N/A,FALSE,"환경분석";#N/A,#N/A,FALSE,"Sheet16"}</definedName>
    <definedName name="인쇄BU" localSheetId="6" hidden="1">{#N/A,#N/A,FALSE,"지침";#N/A,#N/A,FALSE,"환경분석";#N/A,#N/A,FALSE,"Sheet16"}</definedName>
    <definedName name="인쇄BU" localSheetId="8" hidden="1">{#N/A,#N/A,FALSE,"지침";#N/A,#N/A,FALSE,"환경분석";#N/A,#N/A,FALSE,"Sheet16"}</definedName>
    <definedName name="인쇄BU" localSheetId="9" hidden="1">{#N/A,#N/A,FALSE,"지침";#N/A,#N/A,FALSE,"환경분석";#N/A,#N/A,FALSE,"Sheet16"}</definedName>
    <definedName name="인쇄BU" hidden="1">{#N/A,#N/A,FALSE,"지침";#N/A,#N/A,FALSE,"환경분석";#N/A,#N/A,FALSE,"Sheet16"}</definedName>
    <definedName name="ㅈㅈㅈ" localSheetId="6" hidden="1">{#N/A,#N/A,FALSE,"지침";#N/A,#N/A,FALSE,"환경분석";#N/A,#N/A,FALSE,"Sheet16"}</definedName>
    <definedName name="ㅈㅈㅈ" localSheetId="8" hidden="1">{#N/A,#N/A,FALSE,"지침";#N/A,#N/A,FALSE,"환경분석";#N/A,#N/A,FALSE,"Sheet16"}</definedName>
    <definedName name="ㅈㅈㅈ" localSheetId="9" hidden="1">{#N/A,#N/A,FALSE,"지침";#N/A,#N/A,FALSE,"환경분석";#N/A,#N/A,FALSE,"Sheet16"}</definedName>
    <definedName name="ㅈㅈㅈ" hidden="1">{#N/A,#N/A,FALSE,"지침";#N/A,#N/A,FALSE,"환경분석";#N/A,#N/A,FALSE,"Sheet16"}</definedName>
    <definedName name="전략부품" localSheetId="6" hidden="1">{#N/A,#N/A,FALSE,"지침";#N/A,#N/A,FALSE,"환경분석";#N/A,#N/A,FALSE,"Sheet16"}</definedName>
    <definedName name="전략부품" localSheetId="8" hidden="1">{#N/A,#N/A,FALSE,"지침";#N/A,#N/A,FALSE,"환경분석";#N/A,#N/A,FALSE,"Sheet16"}</definedName>
    <definedName name="전략부품" localSheetId="9" hidden="1">{#N/A,#N/A,FALSE,"지침";#N/A,#N/A,FALSE,"환경분석";#N/A,#N/A,FALSE,"Sheet16"}</definedName>
    <definedName name="전략부품" hidden="1">{#N/A,#N/A,FALSE,"지침";#N/A,#N/A,FALSE,"환경분석";#N/A,#N/A,FALSE,"Sheet16"}</definedName>
    <definedName name="제품I067606" localSheetId="6" hidden="1">{#N/A,#N/A,FALSE,"지침";#N/A,#N/A,FALSE,"환경분석";#N/A,#N/A,FALSE,"Sheet16"}</definedName>
    <definedName name="제품I067606" localSheetId="8" hidden="1">{#N/A,#N/A,FALSE,"지침";#N/A,#N/A,FALSE,"환경분석";#N/A,#N/A,FALSE,"Sheet16"}</definedName>
    <definedName name="제품I067606" localSheetId="9" hidden="1">{#N/A,#N/A,FALSE,"지침";#N/A,#N/A,FALSE,"환경분석";#N/A,#N/A,FALSE,"Sheet16"}</definedName>
    <definedName name="제품I067606" hidden="1">{#N/A,#N/A,FALSE,"지침";#N/A,#N/A,FALSE,"환경분석";#N/A,#N/A,FALSE,"Sheet16"}</definedName>
    <definedName name="주" localSheetId="6" hidden="1">{#N/A,#N/A,FALSE,"지침";#N/A,#N/A,FALSE,"환경분석";#N/A,#N/A,FALSE,"Sheet16"}</definedName>
    <definedName name="주" localSheetId="8" hidden="1">{#N/A,#N/A,FALSE,"지침";#N/A,#N/A,FALSE,"환경분석";#N/A,#N/A,FALSE,"Sheet16"}</definedName>
    <definedName name="주" localSheetId="9" hidden="1">{#N/A,#N/A,FALSE,"지침";#N/A,#N/A,FALSE,"환경분석";#N/A,#N/A,FALSE,"Sheet16"}</definedName>
    <definedName name="주" hidden="1">{#N/A,#N/A,FALSE,"지침";#N/A,#N/A,FALSE,"환경분석";#N/A,#N/A,FALSE,"Sheet16"}</definedName>
    <definedName name="청원공장1" localSheetId="6" hidden="1">{#N/A,#N/A,FALSE,"지침";#N/A,#N/A,FALSE,"환경분석";#N/A,#N/A,FALSE,"Sheet16"}</definedName>
    <definedName name="청원공장1" localSheetId="8" hidden="1">{#N/A,#N/A,FALSE,"지침";#N/A,#N/A,FALSE,"환경분석";#N/A,#N/A,FALSE,"Sheet16"}</definedName>
    <definedName name="청원공장1" localSheetId="9" hidden="1">{#N/A,#N/A,FALSE,"지침";#N/A,#N/A,FALSE,"환경분석";#N/A,#N/A,FALSE,"Sheet16"}</definedName>
    <definedName name="청원공장1" hidden="1">{#N/A,#N/A,FALSE,"지침";#N/A,#N/A,FALSE,"환경분석";#N/A,#N/A,FALSE,"Sheet16"}</definedName>
    <definedName name="ㅏㅓ" localSheetId="6" hidden="1">{#N/A,#N/A,FALSE,"지침";#N/A,#N/A,FALSE,"환경분석";#N/A,#N/A,FALSE,"Sheet16"}</definedName>
    <definedName name="ㅏㅓ" localSheetId="8" hidden="1">{#N/A,#N/A,FALSE,"지침";#N/A,#N/A,FALSE,"환경분석";#N/A,#N/A,FALSE,"Sheet16"}</definedName>
    <definedName name="ㅏㅓ" localSheetId="9" hidden="1">{#N/A,#N/A,FALSE,"지침";#N/A,#N/A,FALSE,"환경분석";#N/A,#N/A,FALSE,"Sheet16"}</definedName>
    <definedName name="ㅏㅓ" hidden="1">{#N/A,#N/A,FALSE,"지침";#N/A,#N/A,FALSE,"환경분석";#N/A,#N/A,FALSE,"Sheet16"}</definedName>
    <definedName name="ㅐㅐㅐ" localSheetId="6" hidden="1">{#N/A,#N/A,FALSE,"지침";#N/A,#N/A,FALSE,"환경분석";#N/A,#N/A,FALSE,"Sheet16"}</definedName>
    <definedName name="ㅐㅐㅐ" localSheetId="8" hidden="1">{#N/A,#N/A,FALSE,"지침";#N/A,#N/A,FALSE,"환경분석";#N/A,#N/A,FALSE,"Sheet16"}</definedName>
    <definedName name="ㅐㅐㅐ" localSheetId="9" hidden="1">{#N/A,#N/A,FALSE,"지침";#N/A,#N/A,FALSE,"환경분석";#N/A,#N/A,FALSE,"Sheet16"}</definedName>
    <definedName name="ㅐㅐㅐ" hidden="1">{#N/A,#N/A,FALSE,"지침";#N/A,#N/A,FALSE,"환경분석";#N/A,#N/A,FALSE,"Sheet16"}</definedName>
    <definedName name="ㅓㅗㅎ헛" localSheetId="6" hidden="1">{#N/A,#N/A,FALSE,"지침";#N/A,#N/A,FALSE,"환경분석";#N/A,#N/A,FALSE,"Sheet16"}</definedName>
    <definedName name="ㅓㅗㅎ헛" localSheetId="8" hidden="1">{#N/A,#N/A,FALSE,"지침";#N/A,#N/A,FALSE,"환경분석";#N/A,#N/A,FALSE,"Sheet16"}</definedName>
    <definedName name="ㅓㅗㅎ헛" localSheetId="9" hidden="1">{#N/A,#N/A,FALSE,"지침";#N/A,#N/A,FALSE,"환경분석";#N/A,#N/A,FALSE,"Sheet16"}</definedName>
    <definedName name="ㅓㅗㅎ헛" hidden="1">{#N/A,#N/A,FALSE,"지침";#N/A,#N/A,FALSE,"환경분석";#N/A,#N/A,FALSE,"Sheet16"}</definedName>
    <definedName name="ㅔ" localSheetId="6" hidden="1">{#N/A,#N/A,FALSE,"지침";#N/A,#N/A,FALSE,"환경분석";#N/A,#N/A,FALSE,"Sheet16"}</definedName>
    <definedName name="ㅔ" localSheetId="8" hidden="1">{#N/A,#N/A,FALSE,"지침";#N/A,#N/A,FALSE,"환경분석";#N/A,#N/A,FALSE,"Sheet16"}</definedName>
    <definedName name="ㅔ" localSheetId="9" hidden="1">{#N/A,#N/A,FALSE,"지침";#N/A,#N/A,FALSE,"환경분석";#N/A,#N/A,FALSE,"Sheet16"}</definedName>
    <definedName name="ㅔ" hidden="1">{#N/A,#N/A,FALSE,"지침";#N/A,#N/A,FALSE,"환경분석";#N/A,#N/A,FALSE,"Sheet16"}</definedName>
    <definedName name="ㅠㅠㅠ" localSheetId="6" hidden="1">{#N/A,#N/A,FALSE,"지침";#N/A,#N/A,FALSE,"환경분석";#N/A,#N/A,FALSE,"Sheet16"}</definedName>
    <definedName name="ㅠㅠㅠ" localSheetId="8" hidden="1">{#N/A,#N/A,FALSE,"지침";#N/A,#N/A,FALSE,"환경분석";#N/A,#N/A,FALSE,"Sheet16"}</definedName>
    <definedName name="ㅠㅠㅠ" localSheetId="9" hidden="1">{#N/A,#N/A,FALSE,"지침";#N/A,#N/A,FALSE,"환경분석";#N/A,#N/A,FALSE,"Sheet16"}</definedName>
    <definedName name="ㅠㅠㅠ" hidden="1">{#N/A,#N/A,FALSE,"지침";#N/A,#N/A,FALSE,"환경분석";#N/A,#N/A,FALSE,"Sheet16"}</definedName>
    <definedName name="ㅡㅡㅡ" localSheetId="6" hidden="1">{#N/A,#N/A,FALSE,"지침";#N/A,#N/A,FALSE,"환경분석";#N/A,#N/A,FALSE,"Sheet16"}</definedName>
    <definedName name="ㅡㅡㅡ" localSheetId="8" hidden="1">{#N/A,#N/A,FALSE,"지침";#N/A,#N/A,FALSE,"환경분석";#N/A,#N/A,FALSE,"Sheet16"}</definedName>
    <definedName name="ㅡㅡㅡ" localSheetId="9" hidden="1">{#N/A,#N/A,FALSE,"지침";#N/A,#N/A,FALSE,"환경분석";#N/A,#N/A,FALSE,"Sheet16"}</definedName>
    <definedName name="ㅡㅡㅡ" hidden="1">{#N/A,#N/A,FALSE,"지침";#N/A,#N/A,FALSE,"환경분석";#N/A,#N/A,FALSE,"Sheet16"}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饶荣春</author>
  </authors>
  <commentList>
    <comment ref="A671" authorId="0">
      <text>
        <r>
          <rPr>
            <sz val="9"/>
            <rFont val="宋体"/>
            <charset val="134"/>
          </rPr>
          <t>1、专业知识分岗位操作状态
2、管理流程数量关键活动</t>
        </r>
      </text>
    </comment>
    <comment ref="C671" authorId="0">
      <text>
        <r>
          <rPr>
            <b/>
            <sz val="9"/>
            <rFont val="宋体"/>
            <charset val="134"/>
          </rPr>
          <t>关键知识点梳理思路：
1、关键活动（管理体系梳理出的关键点）
2、各体系融入岗位专业SOP内容,分岗位分技能识别（包含8大体系内容）
3、解决现在标准太杂，太散的问题。解决同样事情不同的标准问题。</t>
        </r>
      </text>
    </comment>
  </commentList>
</comments>
</file>

<file path=xl/sharedStrings.xml><?xml version="1.0" encoding="utf-8"?>
<sst xmlns="http://schemas.openxmlformats.org/spreadsheetml/2006/main" count="1691" uniqueCount="1122">
  <si>
    <t>技能清单培训系统使用说明</t>
  </si>
  <si>
    <t>一、工具介绍</t>
  </si>
  <si>
    <t>1、该工具完全取代《技能矩阵》</t>
  </si>
  <si>
    <t>2、用于记录岗位技能培训、业务挑战、发展计划、新员工入职、多技能、体系复训要求等需求的培训实施情况</t>
  </si>
  <si>
    <t>3、需要在培训起始时间给到员工1份，并实时更新电子档培训进度</t>
  </si>
  <si>
    <t>4、培训计划完成率需对应部门KPI数据提交</t>
  </si>
  <si>
    <t>二、作用</t>
  </si>
  <si>
    <t xml:space="preserve">1、梳理规范培训的逻辑思路，使培训更加简洁有效，弱化过程要求，关注培训效果
</t>
  </si>
  <si>
    <t>2、梳理岗位每个人的技能清单，包括必须项和提升项</t>
  </si>
  <si>
    <t>3、对每个技能清单建立对应的培训教材和验证材料</t>
  </si>
  <si>
    <t>5、借用信息化系统，通过信息化系统进行控制管理</t>
  </si>
  <si>
    <t>三、工具包含部分</t>
  </si>
  <si>
    <t>1、使用说明</t>
  </si>
  <si>
    <t>2、版本信息</t>
  </si>
  <si>
    <t>3、技能清单</t>
  </si>
  <si>
    <t>4、课程清单</t>
  </si>
  <si>
    <t>5、培训师名单</t>
  </si>
  <si>
    <t>6、培训计划和培训记录</t>
  </si>
  <si>
    <t>6、KPI统计</t>
  </si>
  <si>
    <t>7、班组健康度</t>
  </si>
  <si>
    <t>四、逻辑结构图</t>
  </si>
  <si>
    <t>五、具体实施步骤</t>
  </si>
  <si>
    <t>第①步：</t>
  </si>
  <si>
    <t>技能清单培训系统维护：在系统中添加有技能培训需求的员工信息</t>
  </si>
  <si>
    <t>第②步：</t>
  </si>
  <si>
    <t>识别技能清单：包括8大体系的技能清单、不同岗位的操作维护技能清单、车间入职的技能清单</t>
  </si>
  <si>
    <t>第③步：</t>
  </si>
  <si>
    <t>对各岗位员工个人技能清单必须项进行识别</t>
  </si>
  <si>
    <t>注意事项:</t>
  </si>
  <si>
    <t>►上岗要求：
必须项应该为100%被评为合格；
►逐步完成：
提升项不强制要求设定培训计划，根据部门的培训需求安排；
►总符合率&gt;70%视为熟练胜任</t>
  </si>
  <si>
    <t>第④步：</t>
  </si>
  <si>
    <t>建立课程清单</t>
  </si>
  <si>
    <t>第⑤步：</t>
  </si>
  <si>
    <t>建立培训师名单</t>
  </si>
  <si>
    <t>第⑥步：</t>
  </si>
  <si>
    <t>评估员工技能清单中技能项的符合情况</t>
  </si>
  <si>
    <t>第⑦步：</t>
  </si>
  <si>
    <t>根据评估结果，对评估为不符合项的技能清单制定培训计划，培训完成后更新电子版培训记录</t>
  </si>
  <si>
    <t>根据培训计划组织实施培训，统计KPI</t>
  </si>
  <si>
    <t>第⑧步：</t>
  </si>
  <si>
    <t>班组健康度统计</t>
  </si>
  <si>
    <t>第⑨步：</t>
  </si>
  <si>
    <t>审计，对评估效果和培训效果进行验证</t>
  </si>
  <si>
    <t>技能清单规则说明</t>
  </si>
  <si>
    <t>一、技能项与关键知识点之间的关系：
1、关键知识点为技能项对应的需要掌握的知识点
2、每个关键知识点为单独一行</t>
  </si>
  <si>
    <t>二、对员工技能项的评估：
技能要求、岗位类别、评估结果三项进行评估时，以关键知识点为单位进行评估</t>
  </si>
  <si>
    <t>三、课程清单：
1、课程清单以技能项为单位进行编写
2、课程清单里面的培训教材形式不限，可以是PPT的形式，也可以是其它形式，但培训教材逻辑思路要清晰
3、每个培训教材里面的内容齐全，包括了所有的关键知识点，对每个关键知识点讲解透彻
4、培训教材不要有错误的内容</t>
  </si>
  <si>
    <t>四、题库：
1、题库以关键知识点为单位进行编写
2、题库的内容完整、逻辑清晰，试题内容准确无误
3、题库里面的内容不要有重复的题目</t>
  </si>
  <si>
    <t>五、对“必须项”和“提升项”说明
1、必须项：跟员工在本岗位的工作完全相关，如不掌握，员工将无法独立按体系要求完成本岗位的工作，员工在独立上岗前，必须项应该为100%被评为合格，审计时，将对员工的必须项掌握情况进行审计确认
2、提升项：是为了进一步提升员工的知识技能，提升员工的职业发展，提升项不强制要求设定培训计划，根据部门的培训需求安排</t>
  </si>
  <si>
    <t>车间/部门：</t>
  </si>
  <si>
    <t>体系/操作/设备维护/自主运行/问题解决/管理提升</t>
  </si>
  <si>
    <t>技能项</t>
  </si>
  <si>
    <t>关键知识点</t>
  </si>
  <si>
    <t>评估人</t>
  </si>
  <si>
    <t>技能要求</t>
  </si>
  <si>
    <t>岗位类别</t>
  </si>
  <si>
    <t>评估结果</t>
  </si>
  <si>
    <t>管理体系</t>
  </si>
  <si>
    <r>
      <rPr>
        <sz val="9"/>
        <rFont val="宋体"/>
        <charset val="134"/>
      </rPr>
      <t>1.诚信管理/</t>
    </r>
    <r>
      <rPr>
        <sz val="9"/>
        <color rgb="FFFF0000"/>
        <rFont val="宋体"/>
        <charset val="134"/>
      </rPr>
      <t>公司政策（职能部门）</t>
    </r>
  </si>
  <si>
    <t>1、不诚信行为的类型</t>
  </si>
  <si>
    <t>2、不诚信行为的运行要求</t>
  </si>
  <si>
    <t>3、如何发现员工的不诚信行为</t>
  </si>
  <si>
    <t>4、建立公司政策流程/异常反馈流程并运行</t>
  </si>
  <si>
    <t>2.目标设定与下达</t>
  </si>
  <si>
    <t>1、组织开展战略目标分解</t>
  </si>
  <si>
    <t>2、将战略目标分解到具体的行动，运用项目管理助手进行管理</t>
  </si>
  <si>
    <t>3、组织召开战略目标共享会</t>
  </si>
  <si>
    <t>3.评估激励</t>
  </si>
  <si>
    <t>1、战略绩效评估表的设计</t>
  </si>
  <si>
    <t>2、战略绩效评估表的使用</t>
  </si>
  <si>
    <t>4.5S管理</t>
  </si>
  <si>
    <t>1、5S的定义</t>
  </si>
  <si>
    <t>2、5S的推行步骤</t>
  </si>
  <si>
    <t>3、本部目视化标准</t>
  </si>
  <si>
    <t>4、电脑文件5S要求</t>
  </si>
  <si>
    <t>5、5S回顾</t>
  </si>
  <si>
    <t>5.业务描述</t>
  </si>
  <si>
    <t>1、业务描述的定义</t>
  </si>
  <si>
    <t>2、业务描述梳理步骤</t>
  </si>
  <si>
    <t>3、关键产品矩阵</t>
  </si>
  <si>
    <t>4、业务描述回顾</t>
  </si>
  <si>
    <t>6.服务协议</t>
  </si>
  <si>
    <t>1、服务协议的定义</t>
  </si>
  <si>
    <t>2、服务协议的签订步骤</t>
  </si>
  <si>
    <t>3、服务协议的运行要求</t>
  </si>
  <si>
    <t>4、服务协议的回顾</t>
  </si>
  <si>
    <t>7.流程梳理</t>
  </si>
  <si>
    <t>1、流程梳理的定义</t>
  </si>
  <si>
    <t>2、流程梳理的目的</t>
  </si>
  <si>
    <t>3、如何进行流程梳理</t>
  </si>
  <si>
    <t>4、流程梳理回顾</t>
  </si>
  <si>
    <t>8.产品与流程指标</t>
  </si>
  <si>
    <t>1、流程指标的定义</t>
  </si>
  <si>
    <t>2、流程指标的作用</t>
  </si>
  <si>
    <t>3、流程指标的制定</t>
  </si>
  <si>
    <t>4、PI报表</t>
  </si>
  <si>
    <t>5、KPI报表</t>
  </si>
  <si>
    <t>6、KPI树</t>
  </si>
  <si>
    <t>9.SOP/OPL</t>
  </si>
  <si>
    <t>1、SOP/OPL的定义</t>
  </si>
  <si>
    <t>2、清楚SOP/OPL各章节的编写要求</t>
  </si>
  <si>
    <t>3、SOP/OPL的编写流程</t>
  </si>
  <si>
    <t>10.OWD</t>
  </si>
  <si>
    <t>1、操作性工作诊断的定义</t>
  </si>
  <si>
    <t>2、操作性诊断计划制定</t>
  </si>
  <si>
    <t>3、操作性诊断开展流程</t>
  </si>
  <si>
    <t>4、诊断表填写要求</t>
  </si>
  <si>
    <t>11.岗位检查清单</t>
  </si>
  <si>
    <t>1、岗位检查清单的定义</t>
  </si>
  <si>
    <t>2、如何设计岗位检查清单</t>
  </si>
  <si>
    <t>3、岗位检查清单的运行要求</t>
  </si>
  <si>
    <t>12.有效会议</t>
  </si>
  <si>
    <t>1、有效会议的定义</t>
  </si>
  <si>
    <t>2、有效会议的目的</t>
  </si>
  <si>
    <t>3、如何实施有效会议</t>
  </si>
  <si>
    <t>4、有效会议评估表的使用</t>
  </si>
  <si>
    <t>13.管理者检查清单</t>
  </si>
  <si>
    <t>1、清楚管理者检查清单的结构、设计要求</t>
  </si>
  <si>
    <t>2、清楚管理者检查清单的运行要求</t>
  </si>
  <si>
    <t>3、清楚管理者检查清单记录的填写要求</t>
  </si>
  <si>
    <t>14.异常处理报告</t>
  </si>
  <si>
    <t>1、异常处理的定义</t>
  </si>
  <si>
    <t>2、异常触发条件的设定</t>
  </si>
  <si>
    <t>3、异常处理流程</t>
  </si>
  <si>
    <t>4、5WHY</t>
  </si>
  <si>
    <t>5、异常处理报告填写要求</t>
  </si>
  <si>
    <t>15.短间隔监控</t>
  </si>
  <si>
    <t xml:space="preserve">1、短间隔监控的定义 </t>
  </si>
  <si>
    <t>2、短间隔监控的作用</t>
  </si>
  <si>
    <t>3、短间隔监控的使用流程</t>
  </si>
  <si>
    <t>4、如何设计问题排查步骤</t>
  </si>
  <si>
    <t>16.差距分析</t>
  </si>
  <si>
    <t>1、差距分析的定义</t>
  </si>
  <si>
    <t>2、差距分析的开展步骤</t>
  </si>
  <si>
    <t>3、清楚差距分析套表的填写要求</t>
  </si>
  <si>
    <t>4、柏拉图</t>
  </si>
  <si>
    <t>17.行动跟踪</t>
  </si>
  <si>
    <t>行动有效性</t>
  </si>
  <si>
    <t>18.项目管理</t>
  </si>
  <si>
    <t>1、项目立项</t>
  </si>
  <si>
    <t>2、项目运行</t>
  </si>
  <si>
    <t>19.知识共享</t>
  </si>
  <si>
    <t>1、最佳实践的定义</t>
  </si>
  <si>
    <t>2、最佳实践运行流程</t>
  </si>
  <si>
    <t>人力体系</t>
  </si>
  <si>
    <t>1.组织架构设计</t>
  </si>
  <si>
    <t>1、组织结构建立的规则和审批</t>
  </si>
  <si>
    <t>2、组织结构回顾的规则</t>
  </si>
  <si>
    <t>3、冻结编制的规则和审批</t>
  </si>
  <si>
    <t>4、增加编制的规则和审批</t>
  </si>
  <si>
    <t>5、岗位优化及薪酬返还的规则和审批</t>
  </si>
  <si>
    <t>6、三年人员优化规划的规则</t>
  </si>
  <si>
    <t>7、劳动生产率的定义和计算方法</t>
  </si>
  <si>
    <t>2.岗位职责说明书和RACI</t>
  </si>
  <si>
    <t>1、岗位职责说明书建立、回顾的规则和审批</t>
  </si>
  <si>
    <t>2、岗位职责说明书变更的审批</t>
  </si>
  <si>
    <t>3、本人岗位职责说明书的内容</t>
  </si>
  <si>
    <t>4、管理者工作清单的定义和目的</t>
  </si>
  <si>
    <t>5、RACI表的定义和目的</t>
  </si>
  <si>
    <t>6、RACI表制定的规则</t>
  </si>
  <si>
    <t>3.薪酬</t>
  </si>
  <si>
    <t>1、薪酬福利清单的内容</t>
  </si>
  <si>
    <t>2、薪酬福利的查询与反馈</t>
  </si>
  <si>
    <t>3、部门二次分配方案的制定和审批</t>
  </si>
  <si>
    <t>4、部门二次分配方案的内容</t>
  </si>
  <si>
    <t>5、部门奋斗薪酬方案的制定和审批</t>
  </si>
  <si>
    <t>6、部门奋斗薪酬方案的内容</t>
  </si>
  <si>
    <t>4.招聘与选拔</t>
  </si>
  <si>
    <t>1、空缺岗位招聘信息发布渠道及应聘流程</t>
  </si>
  <si>
    <t>2、空缺岗位招聘流程</t>
  </si>
  <si>
    <t>3、招聘面试技巧</t>
  </si>
  <si>
    <t>4、新员工离职率定义和计算方法</t>
  </si>
  <si>
    <t>5.任职资格管理</t>
  </si>
  <si>
    <t>1、绩效与能力双维度评价</t>
  </si>
  <si>
    <t>2、绩效面谈</t>
  </si>
  <si>
    <t>3、任职资格升降级</t>
  </si>
  <si>
    <t>6.学习与发展</t>
  </si>
  <si>
    <t>1、新员工/转岗员工入职培训流程</t>
  </si>
  <si>
    <t>2、技能清单培训系统</t>
  </si>
  <si>
    <t>3、培训计划制定、实施和培训效果验证</t>
  </si>
  <si>
    <t>4、内训师管理制度</t>
  </si>
  <si>
    <t>5、生产管培生培养制度和规划</t>
  </si>
  <si>
    <t>7.工作环境和敬业度</t>
  </si>
  <si>
    <t>1、通用服务项目</t>
  </si>
  <si>
    <t>2、敬业度调查内容</t>
  </si>
  <si>
    <t>3、团队沟通计划</t>
  </si>
  <si>
    <t>4、激励清单</t>
  </si>
  <si>
    <t>5、员工离职流程</t>
  </si>
  <si>
    <t>6、员工离职率定义和计算方法</t>
  </si>
  <si>
    <t>8.人才和职业通路管理</t>
  </si>
  <si>
    <t>1、OPR评价标准</t>
  </si>
  <si>
    <t>2、OPR评价流程及实施</t>
  </si>
  <si>
    <t>3、发展计划制定和跟踪</t>
  </si>
  <si>
    <t>4、人才梯队健康度分析</t>
  </si>
  <si>
    <t>5、储备人员培养计划制定和实施</t>
  </si>
  <si>
    <t>质量体系</t>
  </si>
  <si>
    <t>1.通用模块应知应会</t>
  </si>
  <si>
    <t>1、质量体系金字塔</t>
  </si>
  <si>
    <t>2、质量体系逻辑图</t>
  </si>
  <si>
    <t>3、食品安全方针</t>
  </si>
  <si>
    <t>4、质量体系审计方式及评分方式</t>
  </si>
  <si>
    <t>2.百纳模式文件编号规则和体系文件管理</t>
  </si>
  <si>
    <t>1、质量体系文件编号规则</t>
  </si>
  <si>
    <t>2、质量体系文件编制及审批流程</t>
  </si>
  <si>
    <t>3、质量体系标准文件清单管理</t>
  </si>
  <si>
    <t>4、质量体系文档5S管理</t>
  </si>
  <si>
    <t>3.法律法规</t>
  </si>
  <si>
    <t>1、法律法规四类清单</t>
  </si>
  <si>
    <t>2、法律法规文本</t>
  </si>
  <si>
    <t>3、法律法规清单的部门岗位识别</t>
  </si>
  <si>
    <t>4、法律法规合规性评价</t>
  </si>
  <si>
    <t>5、法律法规回顾性检查</t>
  </si>
  <si>
    <t>6、法定文字管理</t>
  </si>
  <si>
    <t>7、样品外送第三方检验管理</t>
  </si>
  <si>
    <t>4.PTS管理</t>
  </si>
  <si>
    <t>1、原材料PTS</t>
  </si>
  <si>
    <t>2、半成品、成品PTS</t>
  </si>
  <si>
    <t>3、PI标准</t>
  </si>
  <si>
    <t>4、指标与员工日常操作结合管理</t>
  </si>
  <si>
    <t>5.工艺规范管理</t>
  </si>
  <si>
    <t>1、零点工艺管理</t>
  </si>
  <si>
    <t>2、工艺测试管理</t>
  </si>
  <si>
    <t>3、工艺变更管理</t>
  </si>
  <si>
    <t>4、PTS自查回顾</t>
  </si>
  <si>
    <t>6.管理制度类分析方法</t>
  </si>
  <si>
    <t>1、分析方法编写管理规定</t>
  </si>
  <si>
    <t>2、化学试剂管理规定</t>
  </si>
  <si>
    <t>3、检测仪器管理规定</t>
  </si>
  <si>
    <t>7.化验室检测操作类分析方法</t>
  </si>
  <si>
    <t>1、化验室分析方法sop登记簿</t>
  </si>
  <si>
    <t>2、分析方法SOP一致性对比识别表</t>
  </si>
  <si>
    <t>3、分析方法操作性诊断（OWD)</t>
  </si>
  <si>
    <t>8.车间检测操作类分析方法</t>
  </si>
  <si>
    <t>1、车间分析方法sop登记簿</t>
  </si>
  <si>
    <t>9.最低取样计划</t>
  </si>
  <si>
    <t>1、最低取样计划</t>
  </si>
  <si>
    <t>2、取样地图</t>
  </si>
  <si>
    <t>3、最低取样执行安排</t>
  </si>
  <si>
    <t>4、最低取样计划登记</t>
  </si>
  <si>
    <t>5、取样计划执行检查</t>
  </si>
  <si>
    <t>6、取样计划适用性回顾</t>
  </si>
  <si>
    <t>10.PRP</t>
  </si>
  <si>
    <t>1、PRP应知应会</t>
  </si>
  <si>
    <t>2、食品安全审计表PRP审计条款</t>
  </si>
  <si>
    <t>11.GMP</t>
  </si>
  <si>
    <t>1、GMP应知应会</t>
  </si>
  <si>
    <t>2、食品安全审计表GMP审计条款</t>
  </si>
  <si>
    <t>12.HACCP</t>
  </si>
  <si>
    <t>1、HACCP应知应会</t>
  </si>
  <si>
    <t>2、食品安全审计表FSI审计条款</t>
  </si>
  <si>
    <t>13.产品完整性和食品安全</t>
  </si>
  <si>
    <t>1、产品完整性和食品安全应知应会</t>
  </si>
  <si>
    <t>2、食品安全审计表PI审计条款</t>
  </si>
  <si>
    <t>14.CIP</t>
  </si>
  <si>
    <t>1、CIP清洗计划</t>
  </si>
  <si>
    <t>2、CIP计划、CIP操作、纸面记录、电脑曲线记录四统一</t>
  </si>
  <si>
    <t>15.COP</t>
  </si>
  <si>
    <t>1、COP清洗计划</t>
  </si>
  <si>
    <t>2、COP计划、COP操作、纸面记录、图片记录四统一</t>
  </si>
  <si>
    <t>16.质量KPI</t>
  </si>
  <si>
    <t>1、工厂KPI指数程序文件</t>
  </si>
  <si>
    <t>2、KPI指数统计模板</t>
  </si>
  <si>
    <t>3、KPI树</t>
  </si>
  <si>
    <t>4、KPI周月数据和分析</t>
  </si>
  <si>
    <t>5、质量KPI的回顾</t>
  </si>
  <si>
    <t>17.异常处理（反应）方案</t>
  </si>
  <si>
    <t>1、质量叫停规则</t>
  </si>
  <si>
    <t>2、微生物放行控制标准</t>
  </si>
  <si>
    <t>3、本部级TPO超标反应方案</t>
  </si>
  <si>
    <t>4、车间制定了异常处理（反应）方案</t>
  </si>
  <si>
    <t>18.超标不合格台账</t>
  </si>
  <si>
    <t>1、质量超标不合格反馈流程</t>
  </si>
  <si>
    <t>2、质量超标不合格反馈矩阵</t>
  </si>
  <si>
    <t>3、质量超标不合格台账管理</t>
  </si>
  <si>
    <t>19.三大事件</t>
  </si>
  <si>
    <t>1、流程事件</t>
  </si>
  <si>
    <t>2、质量事件</t>
  </si>
  <si>
    <t>3、储藏运输事件</t>
  </si>
  <si>
    <t>20.隔离</t>
  </si>
  <si>
    <t>1、隔离程序</t>
  </si>
  <si>
    <t>2、隔离操作SOP</t>
  </si>
  <si>
    <t>3、隔离产品处置规则</t>
  </si>
  <si>
    <t>4、重新包装</t>
  </si>
  <si>
    <t>21.校准政策文件</t>
  </si>
  <si>
    <t>1、关键质控设备管理政策</t>
  </si>
  <si>
    <t>2、关键质控设备异常反馈流程</t>
  </si>
  <si>
    <t>22.关键质控设备</t>
  </si>
  <si>
    <t>1、本部级关键质控设备清单</t>
  </si>
  <si>
    <t>2、校准方法一致性识别</t>
  </si>
  <si>
    <t>23.关键质控设备维护校准SOP</t>
  </si>
  <si>
    <t>1、校准人员资质</t>
  </si>
  <si>
    <t>2、校准标签要求</t>
  </si>
  <si>
    <t>3、关键质控设备校准和期间核查</t>
  </si>
  <si>
    <t>4、操作性诊断（OWD)</t>
  </si>
  <si>
    <t>24.质量规则SOP</t>
  </si>
  <si>
    <t>1、糖化质量规则</t>
  </si>
  <si>
    <t>2、发酵质量规则</t>
  </si>
  <si>
    <t>3、包装质量规则</t>
  </si>
  <si>
    <t>4、动力质量规则</t>
  </si>
  <si>
    <t>5、供应部质量规则</t>
  </si>
  <si>
    <t>6、储运部质量规则</t>
  </si>
  <si>
    <t>7、质量部质量规则</t>
  </si>
  <si>
    <t>8、质量规则与员工日常操作结合运行管理</t>
  </si>
  <si>
    <t>9、质量规则自查回顾</t>
  </si>
  <si>
    <t>25.食品安全审核</t>
  </si>
  <si>
    <t>1、食品安全审核程序及审核表</t>
  </si>
  <si>
    <t>2、食品安全年度审计计划</t>
  </si>
  <si>
    <t>3、执行食品安全审核</t>
  </si>
  <si>
    <t>26.食品安全分析审核</t>
  </si>
  <si>
    <t>1、食品安全分析审核程序及审核表</t>
  </si>
  <si>
    <t>2、食品安全分析年度审计计划</t>
  </si>
  <si>
    <t>3、执行食品安全分析审核</t>
  </si>
  <si>
    <t>27.工艺管理规范审核</t>
  </si>
  <si>
    <t>1、工艺管理规范审核程序及审核表</t>
  </si>
  <si>
    <t>2、工艺管理规范年度审计计划</t>
  </si>
  <si>
    <t>执行工艺管理规范审核</t>
  </si>
  <si>
    <t>28.质量KPI审核</t>
  </si>
  <si>
    <t>1、质量KPI审核程序及审核表</t>
  </si>
  <si>
    <t>2、质量KPI年度审计计划</t>
  </si>
  <si>
    <t>3、执行质量KPI审核</t>
  </si>
  <si>
    <t>29.质量操作过程审核</t>
  </si>
  <si>
    <t>1、质量操作过程审核程序及审核表</t>
  </si>
  <si>
    <t>2、质量操作过程年度审计计划</t>
  </si>
  <si>
    <t>3、执行质量操作过程审核</t>
  </si>
  <si>
    <t>30.物流质量审核</t>
  </si>
  <si>
    <t>1、物流质量审核程序及审核表</t>
  </si>
  <si>
    <t>2、物流质量年度审计计划</t>
  </si>
  <si>
    <t>3、执行物流质量审核</t>
  </si>
  <si>
    <t>31.仓储质量审核</t>
  </si>
  <si>
    <t>1、仓储质量审核程序及审核表</t>
  </si>
  <si>
    <t>2、仓储质量年度审计计划</t>
  </si>
  <si>
    <t>3、执行仓储质量审核</t>
  </si>
  <si>
    <t>32.EBI &amp; FBI、ECI &amp; FCI运行审核</t>
  </si>
  <si>
    <t>1、EBI &amp; FBI、ECI &amp; FCI运行审核程序及审核表</t>
  </si>
  <si>
    <t>2、EBI &amp; FBI、ECI &amp; FCI运行年度审计计划</t>
  </si>
  <si>
    <t>3、执行EBI &amp; FBI、ECI &amp; FCI运行审核</t>
  </si>
  <si>
    <t>33.控制图审核</t>
  </si>
  <si>
    <t>1、控制图审核程序及审核表</t>
  </si>
  <si>
    <t>2、控制图年度审计计划</t>
  </si>
  <si>
    <t>3、执行控制图审核</t>
  </si>
  <si>
    <t>34.实验室方法审核</t>
  </si>
  <si>
    <t>1、实验室方法审核程序及审核表</t>
  </si>
  <si>
    <t>2、实验室方法年度审计计划</t>
  </si>
  <si>
    <t>3、执行实验室方法审核</t>
  </si>
  <si>
    <t>35.产品质量审核</t>
  </si>
  <si>
    <t>1、产品质量审核程序及审核表</t>
  </si>
  <si>
    <t>2、产品质量年度审计计划</t>
  </si>
  <si>
    <t>3、执行产品质量审核</t>
  </si>
  <si>
    <t>36.品评指数审核</t>
  </si>
  <si>
    <t>1、品评指数审核程序及审核表</t>
  </si>
  <si>
    <t>2、品评指数年度审计计划</t>
  </si>
  <si>
    <t>3、执行品评指数审核</t>
  </si>
  <si>
    <t xml:space="preserve">37.供应商资质管理 </t>
  </si>
  <si>
    <t>1、新供应商认证</t>
  </si>
  <si>
    <t>2、供应商资质管理矩阵</t>
  </si>
  <si>
    <t>3、合格供应商清单</t>
  </si>
  <si>
    <t>38.供应商审计</t>
  </si>
  <si>
    <t>1、酿材供应商审计工具</t>
  </si>
  <si>
    <t>2、包材供应商审计工具</t>
  </si>
  <si>
    <t>3、供应商年度审计计划</t>
  </si>
  <si>
    <t>4、执行酿材供应商审计</t>
  </si>
  <si>
    <t>5、执行包材供应商审计</t>
  </si>
  <si>
    <t>39.供应不合格投诉管理</t>
  </si>
  <si>
    <t>1、缺陷材料投诉（DMR)</t>
  </si>
  <si>
    <t xml:space="preserve">2、根本原因分析（RCA） </t>
  </si>
  <si>
    <t>3、物资DMR及供应商RCA管理程序</t>
  </si>
  <si>
    <t>4、不合格物资投诉和处理程序</t>
  </si>
  <si>
    <t>5、超期物资使用流程</t>
  </si>
  <si>
    <t>6、供应裁决工作程序</t>
  </si>
  <si>
    <t>40.点图</t>
  </si>
  <si>
    <t>1、数据分析点图的制作方法</t>
  </si>
  <si>
    <t>2、点图的分析判异准则</t>
  </si>
  <si>
    <t>41.盒须图</t>
  </si>
  <si>
    <t>1、数据分析盒须图（箱线图）的制作方法</t>
  </si>
  <si>
    <t>2、盒须图分析判异规则</t>
  </si>
  <si>
    <t>42.过程能力指数</t>
  </si>
  <si>
    <t>1、过程能力分析的制作方法</t>
  </si>
  <si>
    <t>2、能力分析的判异准则</t>
  </si>
  <si>
    <t>43.化验室数据管理</t>
  </si>
  <si>
    <t>1、ERP检验基础数据维护操作方法</t>
  </si>
  <si>
    <t>2、ERP检验数据录入操作方法</t>
  </si>
  <si>
    <t>3、ERP检验数据查询操作方法</t>
  </si>
  <si>
    <t>44.麦芽、大米控制样</t>
  </si>
  <si>
    <t>1、麦芽、大米控制样检测操作方法</t>
  </si>
  <si>
    <t>2、大米控制样检测过程能力分析报告</t>
  </si>
  <si>
    <t>3、麦芽控制样检测过程能力分析报告</t>
  </si>
  <si>
    <t>45.啤酒理化、风味控制样</t>
  </si>
  <si>
    <t>1、啤酒理化控制样检测操作方法</t>
  </si>
  <si>
    <t>2、啤酒理化控制样检测过程能力分析报告</t>
  </si>
  <si>
    <t>3、啤酒风味控制样检测过程能力分析报告</t>
  </si>
  <si>
    <t>46.水质理化控制样</t>
  </si>
  <si>
    <t>1、水质理化控制样检测操作方法</t>
  </si>
  <si>
    <t>2、水质理化控制样检测过程能力分析报告</t>
  </si>
  <si>
    <t>47.啤酒总氧控制样</t>
  </si>
  <si>
    <t>1、啤酒总氧控制样检测操作方法</t>
  </si>
  <si>
    <t>2、总氧理化控制样检测过程能力分析报告</t>
  </si>
  <si>
    <t>48.投诉处理</t>
  </si>
  <si>
    <t>1、本部级投诉管理程序文件</t>
  </si>
  <si>
    <t>2、客户和消费者投诉指数</t>
  </si>
  <si>
    <t>3、投诉分类</t>
  </si>
  <si>
    <t>4、投诉处理流程</t>
  </si>
  <si>
    <t>5、投诉分析及检查行动</t>
  </si>
  <si>
    <t>6、消费者客户投诉瓶、听缺陷分类和投诉责任部门判定原则</t>
  </si>
  <si>
    <t>7、假酒鉴定标准</t>
  </si>
  <si>
    <t>49.市场酒外包装检查</t>
  </si>
  <si>
    <t>1、市场产品外观指数审核程序</t>
  </si>
  <si>
    <t>2、开展市场产品外观指数抽查</t>
  </si>
  <si>
    <t>50.市场产品新鲜度检查</t>
  </si>
  <si>
    <t xml:space="preserve">1、市场产品新鲜度调查程序  </t>
  </si>
  <si>
    <t>2、开展市场新鲜度外观指数抽查</t>
  </si>
  <si>
    <t>51.客户满意度调查</t>
  </si>
  <si>
    <t xml:space="preserve">1、顾客满意度调查程序 </t>
  </si>
  <si>
    <t>2、开展客户满意度调查</t>
  </si>
  <si>
    <t>52.经销商仓库抽查</t>
  </si>
  <si>
    <t>1、经销商仓库评审程序</t>
  </si>
  <si>
    <t>2、开展经销商仓库抽查</t>
  </si>
  <si>
    <t>最佳实践</t>
  </si>
  <si>
    <t>1.糖化新鲜度</t>
  </si>
  <si>
    <t>1、糊化锅新鲜度控制</t>
  </si>
  <si>
    <t>2、糖化锅新鲜度控制</t>
  </si>
  <si>
    <t>3、过滤槽新鲜度控制</t>
  </si>
  <si>
    <t>4、煮沸锅新鲜度控制</t>
  </si>
  <si>
    <t>5、沉淀槽新鲜度控制</t>
  </si>
  <si>
    <t>2.糖化品尝指数</t>
  </si>
  <si>
    <t>1、原辅材料质量控制</t>
  </si>
  <si>
    <t>2、原料处理系统清理要求</t>
  </si>
  <si>
    <t>3、糖化各容器检查清洗要求</t>
  </si>
  <si>
    <t>4、冷凝水控制</t>
  </si>
  <si>
    <t>5、容器加热控制</t>
  </si>
  <si>
    <t>6、弱麦汁和冷凝固物回收要求</t>
  </si>
  <si>
    <t>7、麦汁沉淀冷却控制</t>
  </si>
  <si>
    <t>3.糖化一致性</t>
  </si>
  <si>
    <t>1、糖化KPI一致性</t>
  </si>
  <si>
    <t>2、热效应绩效指数</t>
  </si>
  <si>
    <t>3、糖化周期</t>
  </si>
  <si>
    <t>4、酵母与氧接触时间</t>
  </si>
  <si>
    <t>4.糖化理化</t>
  </si>
  <si>
    <t>1、糖化OG控制</t>
  </si>
  <si>
    <t>2、糖化PH控制</t>
  </si>
  <si>
    <t>3、双乙酰糖化控制</t>
  </si>
  <si>
    <t>4、糖化发酵度控制</t>
  </si>
  <si>
    <t>5、糖化色度控制</t>
  </si>
  <si>
    <t>6、糖化苦味值控制</t>
  </si>
  <si>
    <t>7、糖化非生物稳定性控制</t>
  </si>
  <si>
    <t>8、啤酒泡沫糖化控制</t>
  </si>
  <si>
    <t>5.糖化微生物</t>
  </si>
  <si>
    <t>1、卫生死角排查</t>
  </si>
  <si>
    <t>2、消毒池和卫生工具管理</t>
  </si>
  <si>
    <t>3、CIP清洗计划制定与执行</t>
  </si>
  <si>
    <t>4、设备维护与卫生</t>
  </si>
  <si>
    <t>6.物流最佳实践</t>
  </si>
  <si>
    <t>1、瓶场质量管理</t>
  </si>
  <si>
    <t>2、酒花库质量控制</t>
  </si>
  <si>
    <t>3、原料质量控制</t>
  </si>
  <si>
    <t>4、物资库质量控制</t>
  </si>
  <si>
    <t>5、成品库质量管理</t>
  </si>
  <si>
    <t>6、装车质量管理</t>
  </si>
  <si>
    <t>7、运输质量管理</t>
  </si>
  <si>
    <t>7.发酵啤酒新鲜度</t>
  </si>
  <si>
    <t>1、离心机溶氧控制</t>
  </si>
  <si>
    <t>2、制水系统溶氧控制</t>
  </si>
  <si>
    <t>3、开机首滤溶氧控制</t>
  </si>
  <si>
    <t>4、过滤各机台增氧量及换罐溶氧控制</t>
  </si>
  <si>
    <t>8.发酵品尝指数</t>
  </si>
  <si>
    <t>2、麦汁充氧</t>
  </si>
  <si>
    <t>3、酵母贮存岗位：贮存酵母管理周期管理</t>
  </si>
  <si>
    <t>4、发酵控制：罐温度压力及酒龄控制</t>
  </si>
  <si>
    <t>5、酵母管理</t>
  </si>
  <si>
    <t>6、酵母锌控制</t>
  </si>
  <si>
    <t>9.发酵一致性</t>
  </si>
  <si>
    <t>1、发酵一致性KPI计算</t>
  </si>
  <si>
    <t>2、酵母与氧接触时间控制</t>
  </si>
  <si>
    <t>3、发酵周期控制</t>
  </si>
  <si>
    <t>10.发酵理化</t>
  </si>
  <si>
    <t>1、酵母代数控制</t>
  </si>
  <si>
    <t>2、发酵pH控制</t>
  </si>
  <si>
    <t>3、总双乙酰/双乙酰控制</t>
  </si>
  <si>
    <t>4、发酵液及清酒发酵度控制</t>
  </si>
  <si>
    <t>5、发酵液及清酒色度控制</t>
  </si>
  <si>
    <t>6、发酵液及清酒酒精度及外观糖度控制</t>
  </si>
  <si>
    <t>7、啤酒过滤pH控制</t>
  </si>
  <si>
    <t>8、啤酒过滤苦味质控制</t>
  </si>
  <si>
    <t>9、非生物稳定性控制</t>
  </si>
  <si>
    <t>10、SO2控制</t>
  </si>
  <si>
    <t>11、泡沫控制</t>
  </si>
  <si>
    <t>11.发酵微生物</t>
  </si>
  <si>
    <t>4、COP清洗计划制定与执行</t>
  </si>
  <si>
    <t>12.包装理化</t>
  </si>
  <si>
    <t>1、酒机TPO控制点及控制方法</t>
  </si>
  <si>
    <t>2、酒机液位控制点及控制方法</t>
  </si>
  <si>
    <t>3、酒机TPO、酒机液位影响设备控制标准</t>
  </si>
  <si>
    <t>4、验瓶机及验酒机设备点检标准</t>
  </si>
  <si>
    <t>5、验瓶机及验酒机测试标准</t>
  </si>
  <si>
    <t>6、酒机理化（浓度）控制标准</t>
  </si>
  <si>
    <t>13.包装微生物</t>
  </si>
  <si>
    <t>2、消毒池和卫生工具、生产环境管理</t>
  </si>
  <si>
    <t>5、设备点检和校准（关于卫生的控制点）</t>
  </si>
  <si>
    <t>14.包装内容物</t>
  </si>
  <si>
    <t>1、上瓶设备点检标准</t>
  </si>
  <si>
    <t>2、洗瓶机控制点及控制方法</t>
  </si>
  <si>
    <t>3、洗瓶机出口到灌酒机</t>
  </si>
  <si>
    <t>4、验瓶机运行标准</t>
  </si>
  <si>
    <t>5、酒机破瓶设备影响点及设备点检标准</t>
  </si>
  <si>
    <t>6、装箱机、码垛机设备点检标准</t>
  </si>
  <si>
    <t>7、通用管理要求</t>
  </si>
  <si>
    <t>8、卫生/主清洗计划</t>
  </si>
  <si>
    <t>10、消费者/客户投诉</t>
  </si>
  <si>
    <t>15.包装消费者投诉</t>
  </si>
  <si>
    <t>1、消费者投诉定义（处理流程、CC指数计算方法、投诉记录）</t>
  </si>
  <si>
    <t>2、消费者投诉分析（柏拉图、异常报告、差距分析）</t>
  </si>
  <si>
    <t>3、消费者投诉考核方案</t>
  </si>
  <si>
    <t>4、化验结果进行回顾</t>
  </si>
  <si>
    <t>5、产品技术规格（PTS）、包装质量指数、产品控制</t>
  </si>
  <si>
    <t>6、包装PQC检查</t>
  </si>
  <si>
    <t>7、生产过程控制</t>
  </si>
  <si>
    <t>8、漏气酒控制标准</t>
  </si>
  <si>
    <t>9、在线检测仪器</t>
  </si>
  <si>
    <t>10、异物酒投诉</t>
  </si>
  <si>
    <t>11、爆瓶控制标准</t>
  </si>
  <si>
    <t>12、悬浮物酒投诉</t>
  </si>
  <si>
    <t>13、漏气酒投诉</t>
  </si>
  <si>
    <t>14、瓶盖生锈控制标准</t>
  </si>
  <si>
    <t>15、贴标缺陷控制标准</t>
  </si>
  <si>
    <t>16.包装质量效率</t>
  </si>
  <si>
    <t>1、质量效率指数、包装指数标准（计算方法、分类）及分析工具运用</t>
  </si>
  <si>
    <t>2、质量控制标准及问题处理流程</t>
  </si>
  <si>
    <t>3、包装在线仪器校准</t>
  </si>
  <si>
    <t>4、包装车间最低取样计划制定及执行</t>
  </si>
  <si>
    <t>17.动力微生物</t>
  </si>
  <si>
    <t>18质量部最佳实践</t>
  </si>
  <si>
    <t>1、新鲜度理化检测</t>
  </si>
  <si>
    <t>2、品尝指数理化检测</t>
  </si>
  <si>
    <t>3、品尝指数品评检测</t>
  </si>
  <si>
    <t>4、品尝指数微生物检测</t>
  </si>
  <si>
    <t>5、一致性理化检测</t>
  </si>
  <si>
    <t>6、一致性微生物检测</t>
  </si>
  <si>
    <t>7、理化检测</t>
  </si>
  <si>
    <t>8、消费者投诉指数</t>
  </si>
  <si>
    <t>9、投诉处理</t>
  </si>
  <si>
    <t>10、投诉产品检测分析</t>
  </si>
  <si>
    <t>11、PQC检查</t>
  </si>
  <si>
    <t>12、包材检测</t>
  </si>
  <si>
    <t>13、质量消费者投诉其他</t>
  </si>
  <si>
    <t>14、质量效率指数</t>
  </si>
  <si>
    <t>15、不合格品控制</t>
  </si>
  <si>
    <t>16、质量效率质量检查</t>
  </si>
  <si>
    <t>维护体系</t>
  </si>
  <si>
    <t>1.维护软件使用-PC端</t>
  </si>
  <si>
    <t>1、设备台帐管理操作，包括设备编码维护、设备综合档案使用、备件清单查看和挂接、关键设备评估</t>
  </si>
  <si>
    <t>2、技术文档库建立和查询</t>
  </si>
  <si>
    <t>3、标准管理，包括自主维护标准建立和维护，PM清单的建立和维护</t>
  </si>
  <si>
    <t>4、计划管理，包括年计划制定、13周计划制定、周计划制定、日计划制定、问题遗留清单管理</t>
  </si>
  <si>
    <t>5、执行管理，包括通知单、日常检查、工单、预测性维护建立和使用</t>
  </si>
  <si>
    <t>6、维护费用录入和查询</t>
  </si>
  <si>
    <t>7、机台效率，包括基础数据维护</t>
  </si>
  <si>
    <t>8、报表管理，包括KPI查询</t>
  </si>
  <si>
    <t>9、报表管理，包括目标设定管理</t>
  </si>
  <si>
    <t>2.维护软件使用-手机端</t>
  </si>
  <si>
    <t>1、通知单使用</t>
  </si>
  <si>
    <t>2、日常检查使用</t>
  </si>
  <si>
    <t>3、工单使用</t>
  </si>
  <si>
    <t>4、停机记录使用</t>
  </si>
  <si>
    <t>5、技术文档库查询</t>
  </si>
  <si>
    <t>6、周计划查询</t>
  </si>
  <si>
    <t>3.维护日常管理</t>
  </si>
  <si>
    <t>1、维护有效会议的召开</t>
  </si>
  <si>
    <t>2、维护绩效考核</t>
  </si>
  <si>
    <t>3、维护管理者检查清单使用</t>
  </si>
  <si>
    <t>4、设备大数据系统性分析</t>
  </si>
  <si>
    <t>4.设备编码系统</t>
  </si>
  <si>
    <t>1、设备编码的规则、作用和更新要求</t>
  </si>
  <si>
    <t>5.工单系统</t>
  </si>
  <si>
    <t>1、工单的分类、优先级要求和那些工作需要下单</t>
  </si>
  <si>
    <t>2、工单关闭标准和流程</t>
  </si>
  <si>
    <t>3、工单的建立</t>
  </si>
  <si>
    <t>4、工单的执行和回复填写</t>
  </si>
  <si>
    <t>5、工单抽查</t>
  </si>
  <si>
    <t>6.通知单系统</t>
  </si>
  <si>
    <t>1、通知单提报要求和作用</t>
  </si>
  <si>
    <t>2、通知单提报和跟踪</t>
  </si>
  <si>
    <t>3、通知单提报质量检查</t>
  </si>
  <si>
    <t>4、通知单处理</t>
  </si>
  <si>
    <t>7.关键设备</t>
  </si>
  <si>
    <t>1、关键设备定义和意义</t>
  </si>
  <si>
    <t>2、关键设备评估标准</t>
  </si>
  <si>
    <t>3、关键设备评估</t>
  </si>
  <si>
    <t>4、关键设备回顾</t>
  </si>
  <si>
    <t>5、关键设备备件清单识别和回顾</t>
  </si>
  <si>
    <t>8.预防性维护</t>
  </si>
  <si>
    <t>1、预防性维护的定义和作用</t>
  </si>
  <si>
    <t>2、预防性维护分类</t>
  </si>
  <si>
    <t>3、PM清单的制定</t>
  </si>
  <si>
    <t>4、PM清单审批</t>
  </si>
  <si>
    <t>5、现场设备问题排查和改进</t>
  </si>
  <si>
    <t>9.标准工作说明书</t>
  </si>
  <si>
    <t>1、标准工作说明书的作用及目的</t>
  </si>
  <si>
    <t>2、标准工作说明书的来源</t>
  </si>
  <si>
    <t>3、标准工作说明书的编写要求</t>
  </si>
  <si>
    <t>4、标准工作说明书审批</t>
  </si>
  <si>
    <t>5、标准工作说明书的诊断</t>
  </si>
  <si>
    <t>10.中长期计划&amp;时间与计划表</t>
  </si>
  <si>
    <t>1、计划制订的基本原则及注意事项</t>
  </si>
  <si>
    <t>2、PM年度回顾</t>
  </si>
  <si>
    <t>3、根据回顾的PM制定年计划</t>
  </si>
  <si>
    <t>4、工时匹配分析和预防性维护预算制定</t>
  </si>
  <si>
    <t>5、13周计划制定</t>
  </si>
  <si>
    <t>6、周计划制定</t>
  </si>
  <si>
    <t>7、日计划制定和派遣</t>
  </si>
  <si>
    <t>8、遗留问题清单跟踪管理</t>
  </si>
  <si>
    <t>11.自主维护</t>
  </si>
  <si>
    <t>1、自主维护的定义、作用和内容</t>
  </si>
  <si>
    <t>2、自主维护标准的建立</t>
  </si>
  <si>
    <t>3、自主维护的执行</t>
  </si>
  <si>
    <t>4、自主维护有效落地执行检查</t>
  </si>
  <si>
    <t>12.备件管理</t>
  </si>
  <si>
    <t>1、关键备件的评估</t>
  </si>
  <si>
    <t>2、备件最高、最低库存的评估</t>
  </si>
  <si>
    <t>3、修复件的管理</t>
  </si>
  <si>
    <t>4、委外修复件管理</t>
  </si>
  <si>
    <t>5、备件索赔管理</t>
  </si>
  <si>
    <t>6、备件的领用和准备</t>
  </si>
  <si>
    <t>13.维护设施工具管理</t>
  </si>
  <si>
    <t>1、工具的发放、盘点和检查管理</t>
  </si>
  <si>
    <t>2、维修间检查管理</t>
  </si>
  <si>
    <t>3、油品及油品间检查管理</t>
  </si>
  <si>
    <t>4、转换件检查管理</t>
  </si>
  <si>
    <t>14.预测性维护</t>
  </si>
  <si>
    <t>1、预测性维护的定义、种类和方法</t>
  </si>
  <si>
    <t>2、预测性维护标准的制定</t>
  </si>
  <si>
    <t>3、预测性维护的数据记录和数据分析处理</t>
  </si>
  <si>
    <t>15.维护最佳实践</t>
  </si>
  <si>
    <t>1、GLY、换线、LBO最佳实践的原理、目的和作用</t>
  </si>
  <si>
    <t>2、GLY最佳实践具体条款</t>
  </si>
  <si>
    <t>3、换线最佳实践具体条款</t>
  </si>
  <si>
    <t>4、LBO最佳实践具体条款</t>
  </si>
  <si>
    <t>16.维修费</t>
  </si>
  <si>
    <t>1、维修费分类要求</t>
  </si>
  <si>
    <t>2、维修费预算的制定</t>
  </si>
  <si>
    <t>3、维护费统计分析</t>
  </si>
  <si>
    <t>17.设备可靠性</t>
  </si>
  <si>
    <t>1、设备故障规程</t>
  </si>
  <si>
    <t>2、设备故障分析方法</t>
  </si>
  <si>
    <t>3、设备故障排查</t>
  </si>
  <si>
    <t>18.维护KPI</t>
  </si>
  <si>
    <t>1、维护KPI指标的定义</t>
  </si>
  <si>
    <t>2、维护KPI的计算方法</t>
  </si>
  <si>
    <t>3、维护KPI目标制定</t>
  </si>
  <si>
    <t>4、维护KPI统计和不达标分析</t>
  </si>
  <si>
    <t>5、停机政策</t>
  </si>
  <si>
    <t>6、维护PI跟踪分析</t>
  </si>
  <si>
    <t>7、GLY OEE LEF MTBF MTTR审计</t>
  </si>
  <si>
    <t>8、故障次数审计</t>
  </si>
  <si>
    <t>9、PM、维修计划完成率，人员利用率审计</t>
  </si>
  <si>
    <t>10、维修费审计</t>
  </si>
  <si>
    <t>物流体系</t>
  </si>
  <si>
    <t>1.订单管理</t>
  </si>
  <si>
    <t>1、订单规则和处理</t>
  </si>
  <si>
    <t>2、经销商管理</t>
  </si>
  <si>
    <t>2.库存精确性</t>
  </si>
  <si>
    <t>1、物料收货</t>
  </si>
  <si>
    <t>2、物料发货</t>
  </si>
  <si>
    <t>3、月度盘点</t>
  </si>
  <si>
    <t>4、循环盘点</t>
  </si>
  <si>
    <t>3.库存政策</t>
  </si>
  <si>
    <t>1、库存政策制定与维护</t>
  </si>
  <si>
    <t>2、库存政策符合度跟踪</t>
  </si>
  <si>
    <t>4.预算计划</t>
  </si>
  <si>
    <t>1、制定年度预算生产计划</t>
  </si>
  <si>
    <t>2、年度仓库与叉车资源需求分析</t>
  </si>
  <si>
    <t>3、年度材料需求计划</t>
  </si>
  <si>
    <t>5.运输计划</t>
  </si>
  <si>
    <t>1、制定预约发运计划</t>
  </si>
  <si>
    <t>2、运输KPI跟踪</t>
  </si>
  <si>
    <t>6.损耗控制预防</t>
  </si>
  <si>
    <t>1、损耗点识别</t>
  </si>
  <si>
    <t>2、损耗控制</t>
  </si>
  <si>
    <t>3、残次冷被处理</t>
  </si>
  <si>
    <t>7.资产管理</t>
  </si>
  <si>
    <t>1、可回收资产盘点</t>
  </si>
  <si>
    <t>2、可回收资产收货</t>
  </si>
  <si>
    <t>3、可回收资产发货</t>
  </si>
  <si>
    <t>4、可回收资产报废</t>
  </si>
  <si>
    <t>5、供应商资产管理</t>
  </si>
  <si>
    <t>8.统计预测</t>
  </si>
  <si>
    <t>1、预测提报与统计规则</t>
  </si>
  <si>
    <t>2、预测准确率分析</t>
  </si>
  <si>
    <t>3、预测准确性跟踪解决</t>
  </si>
  <si>
    <t>9.产能采购矩阵</t>
  </si>
  <si>
    <t>1、物料采购矩阵</t>
  </si>
  <si>
    <t>2、供应商供需矩阵跟踪分析</t>
  </si>
  <si>
    <t>10.生产计划</t>
  </si>
  <si>
    <t>1、制定包装生产计划</t>
  </si>
  <si>
    <t>2、制定包装换线矩阵</t>
  </si>
  <si>
    <t>3、冻结计划&amp;换线次数</t>
  </si>
  <si>
    <t>11.物料清单</t>
  </si>
  <si>
    <t>1、物料清单建立和修改</t>
  </si>
  <si>
    <t>2、物料清单数据维护</t>
  </si>
  <si>
    <t>12.运输执行</t>
  </si>
  <si>
    <t>1、发运计划执行跟踪</t>
  </si>
  <si>
    <t>2、运输跟踪</t>
  </si>
  <si>
    <t>3、运费报账</t>
  </si>
  <si>
    <t>13.仓库布局</t>
  </si>
  <si>
    <t>1、仓库布局规划</t>
  </si>
  <si>
    <t>2、库位ABC分类和使用</t>
  </si>
  <si>
    <t>3、物流活动关系分析</t>
  </si>
  <si>
    <t>14.需求计划</t>
  </si>
  <si>
    <t>1、周订单需求计划</t>
  </si>
  <si>
    <t>2、周生产预测计划</t>
  </si>
  <si>
    <t>15.库存管理</t>
  </si>
  <si>
    <t>1、库存控制</t>
  </si>
  <si>
    <t>2、仓储成本分析</t>
  </si>
  <si>
    <t>16.物料需求计划</t>
  </si>
  <si>
    <t>1、制定物料需求计划</t>
  </si>
  <si>
    <t>2、物料采购及到货跟踪</t>
  </si>
  <si>
    <t>3、供应商供货能力评估</t>
  </si>
  <si>
    <t>17.运输管理</t>
  </si>
  <si>
    <t>1、承运商招投标</t>
  </si>
  <si>
    <t>2、运费测算及定价</t>
  </si>
  <si>
    <t>3、承运商绩效评价</t>
  </si>
  <si>
    <t>4、运输成本分析</t>
  </si>
  <si>
    <t>18.库龄管理</t>
  </si>
  <si>
    <t>1、库龄跟踪</t>
  </si>
  <si>
    <t>2、物料临期、超期预警及控制</t>
  </si>
  <si>
    <t>19.仓库管理</t>
  </si>
  <si>
    <t>1、月度仓库资源需求计划</t>
  </si>
  <si>
    <t>2、发运能力分析</t>
  </si>
  <si>
    <t>3、叉车维护和使用</t>
  </si>
  <si>
    <t>4、劳动生产率跟踪</t>
  </si>
  <si>
    <t>20.去复杂化</t>
  </si>
  <si>
    <t>1、去复杂化评估</t>
  </si>
  <si>
    <t>2、去复杂化实施</t>
  </si>
  <si>
    <t>21.夏季计划</t>
  </si>
  <si>
    <t>1、制定旺季计划规则</t>
  </si>
  <si>
    <t>2、旺季计划启动</t>
  </si>
  <si>
    <t>3、旺季计划结束</t>
  </si>
  <si>
    <t>22.物流战略</t>
  </si>
  <si>
    <t>1、物流战略三年规划</t>
  </si>
  <si>
    <t>2、年度项目规划</t>
  </si>
  <si>
    <t>安全体系</t>
  </si>
  <si>
    <t>1.通用知识</t>
  </si>
  <si>
    <t>安全KPI审计方法</t>
  </si>
  <si>
    <t>2.有限空间</t>
  </si>
  <si>
    <t>1、有限空间的定义、存在的危害；</t>
  </si>
  <si>
    <t>2、进入有限空间SOP；</t>
  </si>
  <si>
    <t>3.1、进入有限空间作业安全要求；
3.2、有限空间工作许可证签批、使用要求；
3.3、进入有限空间作业流程。</t>
  </si>
  <si>
    <t>4、气体测量仪的使用；</t>
  </si>
  <si>
    <t>5、签批资格、职责；</t>
  </si>
  <si>
    <t>6、作业资格、职责；</t>
  </si>
  <si>
    <t>7、监护资格、职责；</t>
  </si>
  <si>
    <t>8、救援设备检查、使用。</t>
  </si>
  <si>
    <t>3.高空作业</t>
  </si>
  <si>
    <t>1、高空作业的定义、上下楼梯使用扶手、平台的使用注意事项；</t>
  </si>
  <si>
    <t>2、高空作业SOP；</t>
  </si>
  <si>
    <t>3.1、高空作业/临边作业优先次序；
3.2、高空作业注意事项；
3.3、高空作业签批流程；
3.4、高空作业许可证签批、使用要求；
3.5、屋面作业安全要求。</t>
  </si>
  <si>
    <t>4、签批资格、职责；</t>
  </si>
  <si>
    <t>5、作业资格、职责；</t>
  </si>
  <si>
    <t>6、监护资格、职责；</t>
  </si>
  <si>
    <t>7、防坠落工具的检查、使用要求；</t>
  </si>
  <si>
    <t>8、输送带上作业安全要求。</t>
  </si>
  <si>
    <t>4.预防爆炸和火险</t>
  </si>
  <si>
    <t>1、爆炸及粉尘爆炸的定义，动火作业的定义；</t>
  </si>
  <si>
    <t>2、动火作业SOP；</t>
  </si>
  <si>
    <t>3.1、动火作业安全要求；
3.2、易燃/易爆区、非易燃/易爆区、固定动火区域的划分要求；
3.3、易燃/易爆区、非易燃/易爆区动火作业流程；
3.4、动火作业许可证、动火作业检查清单的签批、使用要求；
3.5、灭火器、消火栓使用OPL。</t>
  </si>
  <si>
    <t>4、签批资格及职责；</t>
  </si>
  <si>
    <t>5、作业资格及职责；</t>
  </si>
  <si>
    <t>6、监火资格及职责；</t>
  </si>
  <si>
    <t>7、气体测量仪的使用；</t>
  </si>
  <si>
    <t>5.安全进入机器内部&amp;上锁挂牌&amp;机器防护授权</t>
  </si>
  <si>
    <t>1、安全进入机器内部&amp;上锁挂牌内容和定义、目的；</t>
  </si>
  <si>
    <t>2、安全进入机器内部&amp;上锁挂牌SOP；</t>
  </si>
  <si>
    <t>3.1、安全进入机器内部&amp;上锁挂牌的职责和程序；
3.2、挂牌上锁的方式：单人单点、单人多点、多人单点、多人多点；
3.3、上锁挂牌确认表执行。</t>
  </si>
  <si>
    <t>4、机械及现有机械防护要求。</t>
  </si>
  <si>
    <t>6.危险物质</t>
  </si>
  <si>
    <t>1、化学品安全技术说明书（MSDS)的定义、使用目的；</t>
  </si>
  <si>
    <t>2、化学品安全SOP；</t>
  </si>
  <si>
    <t>3、危险物质安全管理：风险评估、危险物质控制措施、兼容性矩阵、危险物质使用和防护要求、处置和排放</t>
  </si>
  <si>
    <t>4.1、安全管理：新危险物质的引进；
4.2、安全管理：危险废弃物管理。</t>
  </si>
  <si>
    <t>5、CO2管理（适用于CO2回收、储存的车间）：CO2岗位的具体要求；CO2监测。</t>
  </si>
  <si>
    <t>7.个人防护用品</t>
  </si>
  <si>
    <t>1、个人防护用品通用规则SOP；</t>
  </si>
  <si>
    <t>2、个人防护用品的相关知识（岗位矩阵的作用、个人防护用品的功能、个人防护用品穿戴的介绍）。</t>
  </si>
  <si>
    <t>8.工作场所运输安全</t>
  </si>
  <si>
    <t>1、工作场所运输安全的相关基础知识；</t>
  </si>
  <si>
    <t>2、工作场所运输安全SOP</t>
  </si>
  <si>
    <t>3、工作场所运输安全基本要求</t>
  </si>
  <si>
    <t>4、安全驾驶回顾；</t>
  </si>
  <si>
    <t>5.1、工作场所运输安全检查清单识别；
5.2、物流安全看板的识别。</t>
  </si>
  <si>
    <t>9.工伤事故报告和调查</t>
  </si>
  <si>
    <t>1、工伤事故定义、上报及配合调查的要求；</t>
  </si>
  <si>
    <t>2、安全事故事件报告和调查SOP；</t>
  </si>
  <si>
    <t>5.1、事故事件上报沟通、事故事件原因分析、调查报告编写；
5.2、事故职业病报告沟通和管理；
5.3、工伤报告和调查流程；
5.4、工伤与返岗评估；
5.5、返岗交接。</t>
  </si>
  <si>
    <t>10.安全培训和辅导</t>
  </si>
  <si>
    <t>1、安全培训的基本要求；</t>
  </si>
  <si>
    <t>2、安全培训SOP。</t>
  </si>
  <si>
    <t>11.安全标识</t>
  </si>
  <si>
    <t>1、安全标识的定义和最低要求；</t>
  </si>
  <si>
    <t>12.安全监控和审计</t>
  </si>
  <si>
    <t>1.1、安全观察基本技巧、A、B、C类不安全行为；
1.2、安全例行检查要求；
1.3、新设备使用前安全检查；
1.4、大修期间的安全监控；
1.5、周期安全设备检查；
1.6、每周安全关键设备检查。</t>
  </si>
  <si>
    <t>13.职业健康&amp;人机工程学</t>
  </si>
  <si>
    <t>1、部门/车间相关的职业危害和控制方法，搬运的基本要求；</t>
  </si>
  <si>
    <t>2.1、职业健康体检要求；
2.2、防护设施和个人防护用品；
2.3、职业危害应急管理。</t>
  </si>
  <si>
    <t>3.1、职业病危害告知；
3.2、工作场所职业健康管理；
3.3、职业健康档案管理。</t>
  </si>
  <si>
    <t>4、工作场所职业健康管理基本要求；</t>
  </si>
  <si>
    <t>14.起重设备</t>
  </si>
  <si>
    <t>1、起重设备的定义；</t>
  </si>
  <si>
    <t>2.1、起重设备的识别；
2.2、起重设备作业流程；
2.3、起重作业制度要求
2.4、工作许可证签批、使用要求。</t>
  </si>
  <si>
    <t>5、签批人资格、职责；</t>
  </si>
  <si>
    <t>6、作业人资格、职责；</t>
  </si>
  <si>
    <t>7、监护人资格、职责。</t>
  </si>
  <si>
    <t>15.用电安全</t>
  </si>
  <si>
    <t>1、用电安全的基本要求。</t>
  </si>
  <si>
    <t>2.1、用电安全要求；
2.2、临时用电安全管理规定；
2.3、临时用电许可证、一般许可证签批、使用要求。</t>
  </si>
  <si>
    <t>3、签批人资格、职责；</t>
  </si>
  <si>
    <t>4、作业人资格、职责；</t>
  </si>
  <si>
    <t>5、监护人资格、职责。</t>
  </si>
  <si>
    <t>16.工作许可证</t>
  </si>
  <si>
    <t>1、一般工作许可证、动土工作许可证签批、使用要求。</t>
  </si>
  <si>
    <t>17.承包商和服务承包商安全管理</t>
  </si>
  <si>
    <t>1、承包商管理计划、作业安全检查。</t>
  </si>
  <si>
    <t>18.应急响应</t>
  </si>
  <si>
    <t>应急响应定义、职责、应急预案要求、应急程序注意事项；</t>
  </si>
  <si>
    <t>19.安全风险分析</t>
  </si>
  <si>
    <t>1.1、风险点的划分和排查，危险源辨识范围、方法，风险控制措施的制定（工程技术、管理、个体防护、培训、应急处置），重大风险确定的原则，风险评价方法，风险评价与分级；
1.2、风险告知；
1.3、风险分级管控清单回顾与更新。</t>
  </si>
  <si>
    <t>2、较大及以上风险分级管控清单和改进措施。</t>
  </si>
  <si>
    <t>20.安全变更管理</t>
  </si>
  <si>
    <t>1、变更管理流程；</t>
  </si>
  <si>
    <t>2、化学品变更管理；</t>
  </si>
  <si>
    <t>3、工艺变更管理。</t>
  </si>
  <si>
    <t>4、土建变更管理；</t>
  </si>
  <si>
    <t>5、设备变更管理；</t>
  </si>
  <si>
    <t>6、人员变更管理。</t>
  </si>
  <si>
    <t>21.安全方针和安全推广</t>
  </si>
  <si>
    <t>1.1、安全方针
1.2、安全体系宏观介绍；</t>
  </si>
  <si>
    <t>2、安全推广基本要求</t>
  </si>
  <si>
    <t>22.安全法规符合性管理</t>
  </si>
  <si>
    <t>1.1安全法规识别及符合性评价
1.2安全法规适用性识别
1.3安全法规符合性评价及行动计划的制定
1.4法规不符合汇报
1.5政府走访/下达的相关行动跟进及反馈
1.6许可证/执照/资质证书办理及更新</t>
  </si>
  <si>
    <t>23.安全管理回顾</t>
  </si>
  <si>
    <t>安全管理回顾要求</t>
  </si>
  <si>
    <t>24.行为安全</t>
  </si>
  <si>
    <t>1.1、SIF预防行为；
1.2、安全领导力行为；
1.3、关键安全行为。</t>
  </si>
  <si>
    <t>环境体系</t>
  </si>
  <si>
    <t>环境KPI审计方法</t>
  </si>
  <si>
    <t>2.环境政策</t>
  </si>
  <si>
    <t>2.1环境方针
2.2环境体系宏观介绍</t>
  </si>
  <si>
    <t>3.紧急情况和环境警报</t>
  </si>
  <si>
    <t>1.1、环境事件报告和调查SOP
1.2、环境应急响应定义、职责、应急预案要求、应急程序注意事项</t>
  </si>
  <si>
    <t>2、环境事件的相关定义及环境事件上报</t>
  </si>
  <si>
    <t>3、环境事件原因分析、调查报告编写、问题跟踪</t>
  </si>
  <si>
    <t>4.法律要求和符合</t>
  </si>
  <si>
    <t>1、环境职责与责任SOP</t>
  </si>
  <si>
    <t>2、环境法规识别及符合性评价
2.1 环境法规适用性识别
2.2 环境法规符合性评价及行动计划的制定
2.3 法规不符合汇报
2.4 政府走访/下达的相关行动跟进及反馈
2.5 许可证/执照/资质证书办理及更新</t>
  </si>
  <si>
    <t>5.危险废物和化学品管理</t>
  </si>
  <si>
    <t>1.1、危险废弃物的定义及回收要求
1.2、化学品的定义、MSDS定义及兼容性要求</t>
  </si>
  <si>
    <t>2、危险废物和化学品现场管理要求（贮存场所、贮存容器、堆放要求、贮存管理、贮存设施安全防护要求）</t>
  </si>
  <si>
    <t>3、环境关键设备定义、检查与维护</t>
  </si>
  <si>
    <t>6.污水运行管理</t>
  </si>
  <si>
    <t>1、污水运行管理基本要求</t>
  </si>
  <si>
    <t>2、雨污管网管理（管网清理）</t>
  </si>
  <si>
    <t>3、雨污管网管理（井盖颜色管理）</t>
  </si>
  <si>
    <t>4、雨污管网管理（雨污管网的定期检查）</t>
  </si>
  <si>
    <t>5、雨污管网管理（雨污管网图管理）</t>
  </si>
  <si>
    <t>7.副产品和废弃物管理</t>
  </si>
  <si>
    <t>1、副产品和废弃物的定义和分类要求
2、副产品及废弃物现场管理要求（储存、安全、环境和财务要求）</t>
  </si>
  <si>
    <t>8.环境培训</t>
  </si>
  <si>
    <t>1、环境培训SOP
2、环境培训基本要求</t>
  </si>
  <si>
    <t>9.监控（审计和符合）</t>
  </si>
  <si>
    <t>1、环境技术审计</t>
  </si>
  <si>
    <t>2、环境例行检查要求</t>
  </si>
  <si>
    <t>10.环境因素与影响分析</t>
  </si>
  <si>
    <t>1、环境因素、环境影响、重大环境因素的定义</t>
  </si>
  <si>
    <t>2、环境因素识别要求、评定原则、评估流程、改进计划、识别表注意事项、环境因素与影响回顾要求</t>
  </si>
  <si>
    <t>11.大气质量管理</t>
  </si>
  <si>
    <t>1.1、大气排放物和大气污染物的定义（如颗粒物、氮氧化物、一氧化碳、二氧化硫等）
1.2、识别适用的环境法规要求、大气排放物的法规要求识别、臭氧破坏物质和含氟烃控制</t>
  </si>
  <si>
    <t>2、大气污染控制设备管理</t>
  </si>
  <si>
    <t>3、噪音、恶臭和其他公害的评估要求</t>
  </si>
  <si>
    <t>12.土壤、地下水与水资源管理</t>
  </si>
  <si>
    <t>土壤及地下水法规要求、水风险评估</t>
  </si>
  <si>
    <t>13.碳管理</t>
  </si>
  <si>
    <t>GHG排放量统计</t>
  </si>
  <si>
    <t>14.环境变更管理</t>
  </si>
  <si>
    <t>1、变更管理流程</t>
  </si>
  <si>
    <t>2、化学品变更管理</t>
  </si>
  <si>
    <t>3、土建变更管理</t>
  </si>
  <si>
    <t>4、设备变更管理</t>
  </si>
  <si>
    <t>5、工艺变更管理</t>
  </si>
  <si>
    <t>6、人员变更管理</t>
  </si>
  <si>
    <t>15.环境承包商管理</t>
  </si>
  <si>
    <t>1、项目承包商、服务承包商、工具箱会议的定义</t>
  </si>
  <si>
    <t>2、项目承包商管理要求</t>
  </si>
  <si>
    <t>3、服务承包商管理要求</t>
  </si>
  <si>
    <t>16.环境推广</t>
  </si>
  <si>
    <t>环境推广基本要求</t>
  </si>
  <si>
    <t>17.环境管理回顾</t>
  </si>
  <si>
    <t>环境年度管理回顾要求</t>
  </si>
  <si>
    <t>岗位1</t>
  </si>
  <si>
    <t>操作技能1</t>
  </si>
  <si>
    <t>……</t>
  </si>
  <si>
    <t>操作技能2</t>
  </si>
  <si>
    <t>操作技能3</t>
  </si>
  <si>
    <t>操作技能4</t>
  </si>
  <si>
    <t>操作技能5</t>
  </si>
  <si>
    <t>操作技能6</t>
  </si>
  <si>
    <t>操作技能7</t>
  </si>
  <si>
    <t>操作技能8</t>
  </si>
  <si>
    <t>请勿删除，向上插入行即可</t>
  </si>
  <si>
    <t>本岗位必需项符合率</t>
  </si>
  <si>
    <t>公式：岗位类别为“本岗位”,技能要求为“必须项,评估结果为“Y”的技能个数÷岗位类别为“本岗位”,技能要求为“必须项”的技能总个数</t>
  </si>
  <si>
    <t>多技能必须项符合率</t>
  </si>
  <si>
    <t>公式：岗位类别为“多技能”,技能要求为“必须项,评估结果为“Y”的技能个数÷岗位类别为“多技能”,技能要求为“必须项”的技能总个数</t>
  </si>
  <si>
    <t>本岗位技能项总符合率</t>
  </si>
  <si>
    <t>公式：岗位类别为“本岗位”,技能要求为“必须项和提升项,评估结果为“Y”的技能个数÷岗位类别为“本岗位”,技能要求为“必须项和提升项”的技能总个数</t>
  </si>
  <si>
    <t>已达标</t>
  </si>
  <si>
    <t>需达标</t>
  </si>
  <si>
    <t>符合率</t>
  </si>
  <si>
    <t>修改公式</t>
  </si>
  <si>
    <t>个人必须项符合率</t>
  </si>
  <si>
    <t>车间/部门必须项符合率</t>
  </si>
  <si>
    <t>个人技能项符合率</t>
  </si>
  <si>
    <t>车间/部门技能项符合率</t>
  </si>
  <si>
    <t>新增公式</t>
  </si>
  <si>
    <t>不合格必须项</t>
  </si>
  <si>
    <t>不合格必须项的培训计划数</t>
  </si>
  <si>
    <t>不合格必须项与培训计划的差距</t>
  </si>
  <si>
    <t>不合格技能项</t>
  </si>
  <si>
    <t>不合格技能项的培训计划数</t>
  </si>
  <si>
    <t>不合格技能项与培训计划的差距</t>
  </si>
  <si>
    <t>漏评 （必须项/提升项未评）</t>
  </si>
  <si>
    <t>评为Y的技能项</t>
  </si>
  <si>
    <t>多评（NA评估）</t>
  </si>
  <si>
    <t>岗位</t>
  </si>
  <si>
    <t>课程名称（技能项名称）</t>
  </si>
  <si>
    <t>课程内容（关键知识点）</t>
  </si>
  <si>
    <r>
      <rPr>
        <b/>
        <sz val="9"/>
        <color theme="1"/>
        <rFont val="宋体"/>
        <charset val="134"/>
      </rPr>
      <t>培训方式</t>
    </r>
  </si>
  <si>
    <t>培训时长
（h）</t>
  </si>
  <si>
    <t>培训师</t>
  </si>
  <si>
    <t>完成期限</t>
  </si>
  <si>
    <t>教材链接</t>
  </si>
  <si>
    <t>教材编写者</t>
  </si>
  <si>
    <t>验证材料链接</t>
  </si>
  <si>
    <t>验证材料编写者</t>
  </si>
  <si>
    <t>教材变更记录</t>
  </si>
  <si>
    <t>验证材料变更记录</t>
  </si>
  <si>
    <t>操作技能是否完成（培训教材/验证材料）</t>
  </si>
  <si>
    <t>姓名</t>
  </si>
  <si>
    <t>是否为内训师</t>
  </si>
  <si>
    <t>备注-对哪个岗位培训的内训师</t>
  </si>
  <si>
    <t>公司名称：</t>
  </si>
  <si>
    <t>四川燕京啤酒有限公司</t>
  </si>
  <si>
    <t>文件名称：</t>
  </si>
  <si>
    <t>2024年年度安全培训计划表</t>
  </si>
  <si>
    <t>版本：1.0</t>
  </si>
  <si>
    <t>文件编号：ZY-SCA-AQ-14.AHB-REC-003P</t>
  </si>
  <si>
    <t>发布日期：2023.12.28</t>
  </si>
  <si>
    <t>实施日期：2023.12.28</t>
  </si>
  <si>
    <t>第1页，共2页</t>
  </si>
  <si>
    <t>编写：余良军           审核：闫俊        批准：向文</t>
  </si>
  <si>
    <t>文件历史记录</t>
  </si>
  <si>
    <t>版本</t>
  </si>
  <si>
    <t>日期</t>
  </si>
  <si>
    <t>版本修改描述</t>
  </si>
  <si>
    <t>修改人</t>
  </si>
  <si>
    <t>与之前版本较大的改变点</t>
  </si>
  <si>
    <t>新建</t>
  </si>
  <si>
    <t>余良军</t>
  </si>
  <si>
    <t>四川工厂2024年年度安全培训计划</t>
  </si>
  <si>
    <t>填写说明</t>
  </si>
  <si>
    <t>必填：下拉选项
1、工厂级：车间/部门承接工厂职责，对相关车间/部门进行的培训；
2、车间/部门级：车间/部门对内部员工进行的培训。</t>
  </si>
  <si>
    <t>必填：
负责培训组织的车间/部门</t>
  </si>
  <si>
    <t>必填：下拉选项
1、年度复训：
1.1集团级：生产中心要求工厂相应的人强制培训内容；
1.2工厂级：工厂要求车间/部门培训内容；
2、业务挑战：车间/部门要求本/车间/部门相应的员工培训内容；
3、个人发展：员工自身提出培训内容。</t>
  </si>
  <si>
    <t>必填</t>
  </si>
  <si>
    <t>必填：下拉选项</t>
  </si>
  <si>
    <t>必填：小时（H）</t>
  </si>
  <si>
    <t>必填：填写参训部门或班组或群组或岗位或人员，可以不明确到具体姓名。</t>
  </si>
  <si>
    <t>必填：
1、到月份即可，不需要精确到天
2、示例格式：2015年1月</t>
  </si>
  <si>
    <r>
      <rPr>
        <b/>
        <sz val="9"/>
        <color theme="1"/>
        <rFont val="宋体"/>
        <charset val="134"/>
      </rPr>
      <t xml:space="preserve">必填：
</t>
    </r>
    <r>
      <rPr>
        <b/>
        <sz val="9"/>
        <color rgb="FFFF0000"/>
        <rFont val="宋体"/>
        <charset val="134"/>
      </rPr>
      <t>是：参加3T培训，通过认证；
否：未参与培训及认证。
含：集团级、工厂级</t>
    </r>
  </si>
  <si>
    <t>选填</t>
  </si>
  <si>
    <t>序号</t>
  </si>
  <si>
    <t>培训层级</t>
  </si>
  <si>
    <t>责任车间/部门</t>
  </si>
  <si>
    <t>培训需求来源</t>
  </si>
  <si>
    <t>培训课程名称</t>
  </si>
  <si>
    <t>培训方式</t>
  </si>
  <si>
    <t>验证方式</t>
  </si>
  <si>
    <t>培训时长</t>
  </si>
  <si>
    <t>培训对象</t>
  </si>
  <si>
    <t>培训完成月份</t>
  </si>
  <si>
    <t>培训讲师/带教师傅</t>
  </si>
  <si>
    <t>是否内训师</t>
  </si>
  <si>
    <t>有特殊情况的需备注说明，例如：取消、延迟、提前</t>
  </si>
  <si>
    <t>工厂级</t>
  </si>
  <si>
    <t>安全环保部</t>
  </si>
  <si>
    <t>强制复训（国家、地方、行业和工厂）</t>
  </si>
  <si>
    <t>有限空间作业专题培训</t>
  </si>
  <si>
    <t>课堂培训</t>
  </si>
  <si>
    <t>培训记录</t>
  </si>
  <si>
    <t>部门安全体系推进员/部门安全员</t>
  </si>
  <si>
    <t>李祥</t>
  </si>
  <si>
    <t>否</t>
  </si>
  <si>
    <t>有限空间作业监护人员专项培训</t>
  </si>
  <si>
    <t>有限空间作业兼职监护人员</t>
  </si>
  <si>
    <t>入职培训</t>
  </si>
  <si>
    <t>厂级安全教育</t>
  </si>
  <si>
    <t>考试验证</t>
  </si>
  <si>
    <t>新员工</t>
  </si>
  <si>
    <t>李祥/林雷</t>
  </si>
  <si>
    <t>有限空间课件、有限空间SOP</t>
  </si>
  <si>
    <t>安全生产责任制</t>
  </si>
  <si>
    <t>部门安全员</t>
  </si>
  <si>
    <t>高空作业课件、高空作业SOP</t>
  </si>
  <si>
    <t>管理提升</t>
  </si>
  <si>
    <t>安全管理制度汇编</t>
  </si>
  <si>
    <t>起重设备课件、起重设备SOP</t>
  </si>
  <si>
    <t>用电安全课件、安全用电SOP</t>
  </si>
  <si>
    <t>预防爆炸和火险课件、动火作业SOP</t>
  </si>
  <si>
    <t>安全进入机器内部&amp;上锁挂牌&amp;机器防护、安全进入机器内部上锁挂牌SOP</t>
  </si>
  <si>
    <t>工作许可证课件</t>
  </si>
  <si>
    <t>危险物质课件、化学品安全SOP</t>
  </si>
  <si>
    <t>安全生产月方案及活动专项培训</t>
  </si>
  <si>
    <t>个人防护用品课件</t>
  </si>
  <si>
    <t>工作场所运输安全课件、工作场所运输安全SOP</t>
  </si>
  <si>
    <t>安全培训和辅导课件、安全培训SOP</t>
  </si>
  <si>
    <t>工伤事故报告和调查课件、工伤事故报告和调查SOP</t>
  </si>
  <si>
    <t>安全管理资格证</t>
  </si>
  <si>
    <t>取证</t>
  </si>
  <si>
    <t>工厂负责人、副总经理兼工厂厂长、安全环保部部长、工厂安全员</t>
  </si>
  <si>
    <t>外部专家</t>
  </si>
  <si>
    <t>安全法规符合性管理课件、国家新修订法律法规</t>
  </si>
  <si>
    <t>承包商和服务类承包商安全管理课件</t>
  </si>
  <si>
    <t>安全标识课件</t>
  </si>
  <si>
    <t>安全监控和审计课件</t>
  </si>
  <si>
    <t>应急响应课件</t>
  </si>
  <si>
    <t>安全变更管理课件</t>
  </si>
  <si>
    <t>行为安全课件</t>
  </si>
  <si>
    <t>职业健康课件</t>
  </si>
  <si>
    <t>安全管理回顾课件</t>
  </si>
  <si>
    <t>工厂级应急预案</t>
  </si>
  <si>
    <t>厂级应急小组成员</t>
  </si>
  <si>
    <t>双重预防机制建设</t>
  </si>
  <si>
    <t>年度职业危害因素检测报告</t>
  </si>
  <si>
    <t>林雷</t>
  </si>
  <si>
    <t>职业健康管理资格证</t>
  </si>
  <si>
    <t>副总经理兼工厂厂长、工厂职业卫生专职管理人员</t>
  </si>
  <si>
    <t>统计时间</t>
  </si>
  <si>
    <t>车间/部门</t>
  </si>
  <si>
    <t>截止上月已达标必须项的数量</t>
  </si>
  <si>
    <t>截止上月应达标必须项的数量</t>
  </si>
  <si>
    <t>截止上月必须项符合率</t>
  </si>
  <si>
    <t>截止上月已达标技能项的数量</t>
  </si>
  <si>
    <t>截止上月应达标技能项的数量</t>
  </si>
  <si>
    <t>截止上月总符合率</t>
  </si>
  <si>
    <t>到期累计已完成培训计划的数量</t>
  </si>
  <si>
    <t>到期累计应完成培训计划的数量</t>
  </si>
  <si>
    <t>到期累计培训计划完成率</t>
  </si>
  <si>
    <t>1月</t>
  </si>
  <si>
    <t>XX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</si>
  <si>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</si>
  <si>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</si>
  <si>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</si>
  <si>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</si>
  <si>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</si>
  <si>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</si>
  <si>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</si>
  <si>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</si>
  <si>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</si>
  <si>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</si>
  <si>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</si>
  <si>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仍需努力</t>
  </si>
  <si>
    <t>本岗位必须项低于100%掌握或者所有项低于70%掌握</t>
  </si>
  <si>
    <t>还没有获得必须的知识/技能/态度，需要提高以达到期望水平，继而实现个人发展</t>
  </si>
  <si>
    <t>精通</t>
  </si>
  <si>
    <t>本岗位必须项100%掌握且所有项大于等于70%掌握</t>
  </si>
  <si>
    <t>达到工作目标和标准所需要的知识/技能/态度</t>
  </si>
  <si>
    <t>模范</t>
  </si>
  <si>
    <t>本岗位必须项100%掌握，所有项大于等于90%掌握且成功带教会1名及以上精通人员</t>
  </si>
  <si>
    <t>模范或专家并有能力教授他人</t>
  </si>
  <si>
    <t>#</t>
  </si>
  <si>
    <t>入职日期</t>
  </si>
  <si>
    <t>本岗位/多技能</t>
  </si>
  <si>
    <t>等级</t>
  </si>
  <si>
    <t>A</t>
  </si>
  <si>
    <t>糖化操作工</t>
  </si>
  <si>
    <t>本岗位</t>
  </si>
  <si>
    <t>多技能</t>
  </si>
  <si>
    <t>/</t>
  </si>
  <si>
    <t>B</t>
  </si>
  <si>
    <t>发酵操作工</t>
  </si>
  <si>
    <t>D</t>
  </si>
  <si>
    <t>E</t>
  </si>
  <si>
    <t>F</t>
  </si>
  <si>
    <t>H</t>
  </si>
  <si>
    <t>酵母扩培</t>
  </si>
  <si>
    <t>I</t>
  </si>
  <si>
    <t>K</t>
  </si>
  <si>
    <t>L</t>
  </si>
  <si>
    <t>M</t>
  </si>
  <si>
    <t>N</t>
  </si>
  <si>
    <t>O</t>
  </si>
  <si>
    <t>P</t>
  </si>
  <si>
    <t>健康度统计说明</t>
  </si>
  <si>
    <t>多能工数量</t>
  </si>
  <si>
    <t>①</t>
  </si>
  <si>
    <t>当员工本岗位必须项100%掌握且所有项70%掌握可视为熟练胜任该岗位，则可在相应的岗位上标记绿色：本岗位Y</t>
  </si>
  <si>
    <t>②</t>
  </si>
  <si>
    <t>当员工希望向某个岗位发展且正在培训中，即多技能必须项符合度低于100%，可在相应的岗位上标记黄色：多技能Y</t>
  </si>
  <si>
    <t>③</t>
  </si>
  <si>
    <t>当员工希望向某个岗位发展且已经通过培训验证，即多技能必须项符合率100%达成，可在相应的岗位上标记蓝色：多技能N</t>
  </si>
  <si>
    <t>胜任岗位的人数</t>
  </si>
  <si>
    <t>照片</t>
  </si>
  <si>
    <t>进料员</t>
  </si>
  <si>
    <t>酵母扩配</t>
  </si>
  <si>
    <t>糖化操作工（室内）</t>
  </si>
  <si>
    <t>糖化操作工（室外）</t>
  </si>
  <si>
    <t>过滤操作工</t>
  </si>
  <si>
    <t>送酒操作工</t>
  </si>
  <si>
    <t>胜任多技能岗位数量</t>
  </si>
  <si>
    <t>酿造技术员-糖化</t>
  </si>
  <si>
    <t>本岗位Y</t>
  </si>
  <si>
    <t>多技能Y</t>
  </si>
  <si>
    <t>C</t>
  </si>
  <si>
    <t>多技能N</t>
  </si>
  <si>
    <t>酿造技术员-发酵</t>
  </si>
  <si>
    <t>进料、酵母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</si>
</sst>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;@"/>
    <numFmt numFmtId="177" formatCode="\¥#,##0;\-\¥#,##0"/>
    <numFmt numFmtId="178" formatCode="_-* #,##0\ _k_n_-;\-* #,##0\ _k_n_-;_-* &quot;-&quot;\ _k_n_-;_-@_-"/>
    <numFmt numFmtId="179" formatCode="0_ ;[Red]\-0\ "/>
    <numFmt numFmtId="180" formatCode="&quot;$&quot;#,##0\ ;\(&quot;$&quot;#,##0\)"/>
    <numFmt numFmtId="181" formatCode="0_);[Red]\(0\)"/>
    <numFmt numFmtId="182" formatCode="yyyy&quot;年&quot;m&quot;月&quot;;@"/>
    <numFmt numFmtId="183" formatCode="0.0_ "/>
    <numFmt numFmtId="184" formatCode="[$-409]d\-mmm;@"/>
    <numFmt numFmtId="185" formatCode="0.00_);[Red]\(0.00\)"/>
  </numFmts>
  <fonts count="7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color theme="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8"/>
      <name val="宋体"/>
      <charset val="134"/>
    </font>
    <font>
      <b/>
      <sz val="16"/>
      <name val="宋体"/>
      <charset val="134"/>
    </font>
    <font>
      <b/>
      <sz val="9"/>
      <color theme="1"/>
      <name val="宋体"/>
      <charset val="134"/>
    </font>
    <font>
      <sz val="10"/>
      <color indexed="8"/>
      <name val="宋体"/>
      <charset val="134"/>
    </font>
    <font>
      <sz val="12"/>
      <color rgb="FF000000"/>
      <name val="楷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b/>
      <sz val="16"/>
      <color theme="1"/>
      <name val="宋体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2"/>
      <name val="Tms Rmn"/>
      <charset val="134"/>
    </font>
    <font>
      <sz val="12"/>
      <name val="±¼¸²Ã¼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2"/>
      <color indexed="24"/>
      <name val="Arial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sz val="11"/>
      <color indexed="10"/>
      <name val="Calibri"/>
      <charset val="134"/>
    </font>
    <font>
      <b/>
      <sz val="11"/>
      <color indexed="63"/>
      <name val="Calibri"/>
      <charset val="134"/>
    </font>
    <font>
      <sz val="10"/>
      <name val="Helv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3" borderId="15" applyNumberFormat="0" applyAlignment="0" applyProtection="0">
      <alignment vertical="center"/>
    </xf>
    <xf numFmtId="0" fontId="38" fillId="24" borderId="16" applyNumberFormat="0" applyAlignment="0" applyProtection="0">
      <alignment vertical="center"/>
    </xf>
    <xf numFmtId="0" fontId="39" fillId="24" borderId="15" applyNumberFormat="0" applyAlignment="0" applyProtection="0">
      <alignment vertical="center"/>
    </xf>
    <xf numFmtId="0" fontId="40" fillId="25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/>
    <xf numFmtId="0" fontId="0" fillId="0" borderId="0">
      <alignment vertical="center"/>
    </xf>
    <xf numFmtId="0" fontId="49" fillId="0" borderId="0"/>
    <xf numFmtId="0" fontId="48" fillId="49" borderId="0" applyNumberFormat="0" applyBorder="0" applyAlignment="0" applyProtection="0"/>
    <xf numFmtId="176" fontId="0" fillId="0" borderId="0">
      <alignment vertical="center"/>
    </xf>
    <xf numFmtId="176" fontId="0" fillId="0" borderId="0">
      <alignment vertical="center"/>
    </xf>
    <xf numFmtId="0" fontId="50" fillId="50" borderId="20" applyNumberFormat="0" applyAlignment="0" applyProtection="0"/>
    <xf numFmtId="0" fontId="51" fillId="0" borderId="21" applyNumberFormat="0" applyFill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52" fillId="54" borderId="0" applyNumberFormat="0" applyBorder="0" applyAlignment="0" applyProtection="0"/>
    <xf numFmtId="0" fontId="48" fillId="50" borderId="0" applyNumberFormat="0" applyBorder="0" applyAlignment="0" applyProtection="0"/>
    <xf numFmtId="176" fontId="49" fillId="0" borderId="0"/>
    <xf numFmtId="0" fontId="52" fillId="55" borderId="0" applyNumberFormat="0" applyBorder="0" applyAlignment="0" applyProtection="0"/>
    <xf numFmtId="177" fontId="16" fillId="0" borderId="0"/>
    <xf numFmtId="0" fontId="52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8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48" borderId="0" applyNumberFormat="0" applyBorder="0" applyAlignment="0" applyProtection="0"/>
    <xf numFmtId="0" fontId="49" fillId="0" borderId="0"/>
    <xf numFmtId="0" fontId="48" fillId="58" borderId="0" applyNumberFormat="0" applyBorder="0" applyAlignment="0" applyProtection="0"/>
    <xf numFmtId="0" fontId="52" fillId="59" borderId="0" applyNumberFormat="0" applyBorder="0" applyAlignment="0" applyProtection="0"/>
    <xf numFmtId="178" fontId="49" fillId="0" borderId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49" fillId="0" borderId="0"/>
    <xf numFmtId="0" fontId="52" fillId="62" borderId="0" applyNumberFormat="0" applyBorder="0" applyAlignment="0" applyProtection="0"/>
    <xf numFmtId="0" fontId="52" fillId="63" borderId="0" applyNumberFormat="0" applyBorder="0" applyAlignment="0" applyProtection="0"/>
    <xf numFmtId="0" fontId="52" fillId="64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5" borderId="0" applyNumberFormat="0" applyBorder="0" applyAlignment="0" applyProtection="0"/>
    <xf numFmtId="0" fontId="53" fillId="51" borderId="0" applyNumberFormat="0" applyBorder="0" applyAlignment="0" applyProtection="0"/>
    <xf numFmtId="176" fontId="1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56" fillId="15" borderId="20" applyNumberFormat="0" applyAlignment="0" applyProtection="0"/>
    <xf numFmtId="0" fontId="57" fillId="66" borderId="22" applyNumberFormat="0" applyAlignment="0" applyProtection="0"/>
    <xf numFmtId="179" fontId="0" fillId="0" borderId="0">
      <alignment vertical="center"/>
    </xf>
    <xf numFmtId="3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0" fillId="0" borderId="0"/>
    <xf numFmtId="0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" fontId="58" fillId="0" borderId="0" applyFont="0" applyFill="0" applyBorder="0" applyAlignment="0" applyProtection="0"/>
    <xf numFmtId="0" fontId="60" fillId="52" borderId="0" applyNumberFormat="0" applyBorder="0" applyAlignment="0" applyProtection="0"/>
    <xf numFmtId="0" fontId="0" fillId="0" borderId="0">
      <alignment vertical="center"/>
    </xf>
    <xf numFmtId="0" fontId="61" fillId="0" borderId="23" applyNumberFormat="0" applyAlignment="0" applyProtection="0">
      <alignment horizontal="left" vertical="center"/>
    </xf>
    <xf numFmtId="0" fontId="61" fillId="0" borderId="7">
      <alignment horizontal="left" vertical="center"/>
    </xf>
    <xf numFmtId="0" fontId="61" fillId="0" borderId="7">
      <alignment horizontal="left" vertical="center"/>
    </xf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51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5" fillId="67" borderId="0" applyNumberFormat="0" applyBorder="0" applyAlignment="0" applyProtection="0"/>
    <xf numFmtId="37" fontId="66" fillId="0" borderId="0"/>
    <xf numFmtId="37" fontId="66" fillId="0" borderId="0"/>
    <xf numFmtId="0" fontId="67" fillId="0" borderId="0" applyNumberFormat="0" applyFill="0" applyBorder="0" applyAlignment="0" applyProtection="0"/>
    <xf numFmtId="176" fontId="49" fillId="0" borderId="0"/>
    <xf numFmtId="177" fontId="49" fillId="0" borderId="0"/>
    <xf numFmtId="0" fontId="49" fillId="0" borderId="0"/>
    <xf numFmtId="177" fontId="49" fillId="0" borderId="0"/>
    <xf numFmtId="178" fontId="49" fillId="0" borderId="0"/>
    <xf numFmtId="0" fontId="16" fillId="0" borderId="0">
      <alignment vertical="center"/>
    </xf>
    <xf numFmtId="0" fontId="49" fillId="68" borderId="27" applyNumberFormat="0" applyFont="0" applyAlignment="0" applyProtection="0"/>
    <xf numFmtId="0" fontId="16" fillId="0" borderId="0" applyNumberFormat="0" applyFill="0" applyBorder="0" applyAlignment="0" applyProtection="0"/>
    <xf numFmtId="0" fontId="68" fillId="15" borderId="28" applyNumberFormat="0" applyAlignment="0" applyProtection="0"/>
    <xf numFmtId="0" fontId="49" fillId="0" borderId="0"/>
    <xf numFmtId="0" fontId="69" fillId="0" borderId="0"/>
    <xf numFmtId="0" fontId="70" fillId="0" borderId="0" applyNumberFormat="0" applyFill="0" applyBorder="0" applyAlignment="0" applyProtection="0"/>
    <xf numFmtId="0" fontId="49" fillId="0" borderId="0"/>
    <xf numFmtId="0" fontId="71" fillId="0" borderId="29" applyNumberFormat="0" applyFill="0" applyAlignment="0" applyProtection="0"/>
    <xf numFmtId="9" fontId="4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178" fontId="0" fillId="0" borderId="0"/>
    <xf numFmtId="0" fontId="0" fillId="0" borderId="0">
      <alignment vertical="center"/>
    </xf>
    <xf numFmtId="0" fontId="0" fillId="0" borderId="0">
      <alignment vertical="center"/>
    </xf>
    <xf numFmtId="176" fontId="16" fillId="0" borderId="0"/>
    <xf numFmtId="177" fontId="16" fillId="0" borderId="0"/>
    <xf numFmtId="177" fontId="16" fillId="0" borderId="0"/>
    <xf numFmtId="0" fontId="16" fillId="0" borderId="0"/>
    <xf numFmtId="0" fontId="0" fillId="0" borderId="0"/>
    <xf numFmtId="176" fontId="16" fillId="0" borderId="0"/>
    <xf numFmtId="177" fontId="16" fillId="0" borderId="0"/>
    <xf numFmtId="0" fontId="0" fillId="0" borderId="0">
      <alignment vertical="center"/>
    </xf>
    <xf numFmtId="0" fontId="12" fillId="0" borderId="0"/>
    <xf numFmtId="0" fontId="49" fillId="0" borderId="0"/>
    <xf numFmtId="176" fontId="16" fillId="0" borderId="0" applyNumberFormat="0" applyFill="0" applyBorder="0" applyAlignment="0" applyProtection="0"/>
    <xf numFmtId="177" fontId="16" fillId="0" borderId="0" applyNumberFormat="0" applyFill="0" applyBorder="0" applyAlignment="0" applyProtection="0"/>
    <xf numFmtId="177" fontId="16" fillId="0" borderId="0" applyNumberFormat="0" applyFill="0" applyBorder="0" applyAlignment="0" applyProtection="0"/>
    <xf numFmtId="177" fontId="16" fillId="0" borderId="0" applyNumberFormat="0" applyFill="0" applyBorder="0" applyAlignment="0" applyProtection="0"/>
    <xf numFmtId="177" fontId="16" fillId="0" borderId="0" applyNumberFormat="0" applyFill="0" applyBorder="0" applyAlignment="0" applyProtection="0"/>
    <xf numFmtId="0" fontId="49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>
      <alignment vertical="center"/>
    </xf>
    <xf numFmtId="178" fontId="12" fillId="0" borderId="0"/>
    <xf numFmtId="0" fontId="0" fillId="0" borderId="0"/>
    <xf numFmtId="176" fontId="0" fillId="0" borderId="0">
      <alignment vertical="center"/>
    </xf>
    <xf numFmtId="176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178" fontId="0" fillId="0" borderId="0"/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69" fillId="0" borderId="0"/>
    <xf numFmtId="0" fontId="49" fillId="0" borderId="0"/>
    <xf numFmtId="0" fontId="49" fillId="0" borderId="0"/>
    <xf numFmtId="0" fontId="49" fillId="0" borderId="0"/>
  </cellStyleXfs>
  <cellXfs count="201">
    <xf numFmtId="0" fontId="0" fillId="0" borderId="0" xfId="0"/>
    <xf numFmtId="0" fontId="1" fillId="0" borderId="0" xfId="122" applyFont="1" applyAlignment="1">
      <alignment horizontal="left" vertical="center"/>
    </xf>
    <xf numFmtId="0" fontId="1" fillId="0" borderId="0" xfId="122" applyFont="1" applyAlignment="1">
      <alignment vertical="center"/>
    </xf>
    <xf numFmtId="0" fontId="1" fillId="0" borderId="0" xfId="122" applyFont="1" applyAlignment="1">
      <alignment horizontal="center" vertical="center"/>
    </xf>
    <xf numFmtId="0" fontId="2" fillId="0" borderId="0" xfId="122" applyFont="1" applyAlignment="1">
      <alignment vertical="center"/>
    </xf>
    <xf numFmtId="0" fontId="2" fillId="0" borderId="0" xfId="122" applyFont="1" applyAlignment="1">
      <alignment horizontal="left" vertical="center"/>
    </xf>
    <xf numFmtId="0" fontId="2" fillId="2" borderId="1" xfId="122" applyFont="1" applyFill="1" applyBorder="1" applyAlignment="1">
      <alignment horizontal="center" vertical="center"/>
    </xf>
    <xf numFmtId="0" fontId="2" fillId="0" borderId="1" xfId="122" applyFont="1" applyBorder="1" applyAlignment="1">
      <alignment horizontal="center" vertical="center"/>
    </xf>
    <xf numFmtId="0" fontId="2" fillId="0" borderId="1" xfId="122" applyFont="1" applyBorder="1" applyAlignment="1">
      <alignment horizontal="center" vertical="center" wrapText="1"/>
    </xf>
    <xf numFmtId="0" fontId="2" fillId="0" borderId="1" xfId="122" applyFont="1" applyBorder="1" applyAlignment="1" applyProtection="1">
      <alignment horizontal="center" vertical="center"/>
      <protection locked="0"/>
    </xf>
    <xf numFmtId="0" fontId="1" fillId="0" borderId="1" xfId="122" applyFont="1" applyBorder="1" applyAlignment="1" applyProtection="1">
      <alignment horizontal="center" vertical="center"/>
      <protection locked="0"/>
    </xf>
    <xf numFmtId="0" fontId="1" fillId="0" borderId="1" xfId="122" applyFont="1" applyBorder="1" applyAlignment="1">
      <alignment horizontal="center" vertical="center"/>
    </xf>
    <xf numFmtId="0" fontId="1" fillId="3" borderId="1" xfId="122" applyFont="1" applyFill="1" applyBorder="1" applyAlignment="1">
      <alignment horizontal="center" vertical="center"/>
    </xf>
    <xf numFmtId="0" fontId="1" fillId="4" borderId="1" xfId="122" applyFont="1" applyFill="1" applyBorder="1" applyAlignment="1">
      <alignment horizontal="center" vertical="center"/>
    </xf>
    <xf numFmtId="9" fontId="1" fillId="0" borderId="1" xfId="122" applyNumberFormat="1" applyFont="1" applyBorder="1" applyAlignment="1">
      <alignment horizontal="center" vertical="center"/>
    </xf>
    <xf numFmtId="0" fontId="2" fillId="0" borderId="2" xfId="122" applyFont="1" applyBorder="1" applyAlignment="1">
      <alignment horizontal="center" vertical="center" wrapText="1"/>
    </xf>
    <xf numFmtId="0" fontId="2" fillId="0" borderId="3" xfId="122" applyFont="1" applyBorder="1" applyAlignment="1">
      <alignment horizontal="center" vertical="center" wrapText="1"/>
    </xf>
    <xf numFmtId="0" fontId="2" fillId="0" borderId="4" xfId="122" applyFont="1" applyBorder="1" applyAlignment="1">
      <alignment horizontal="center" vertical="center" wrapText="1"/>
    </xf>
    <xf numFmtId="0" fontId="2" fillId="5" borderId="0" xfId="122" applyFont="1" applyFill="1" applyAlignment="1">
      <alignment horizontal="center" vertical="center"/>
    </xf>
    <xf numFmtId="0" fontId="1" fillId="6" borderId="1" xfId="122" applyFont="1" applyFill="1" applyBorder="1" applyAlignment="1">
      <alignment horizontal="center" vertical="center"/>
    </xf>
    <xf numFmtId="0" fontId="3" fillId="0" borderId="0" xfId="122" applyFont="1" applyAlignment="1">
      <alignment vertical="center" wrapText="1"/>
    </xf>
    <xf numFmtId="181" fontId="3" fillId="0" borderId="0" xfId="122" applyNumberFormat="1" applyFont="1" applyAlignment="1">
      <alignment vertical="center" wrapText="1"/>
    </xf>
    <xf numFmtId="0" fontId="4" fillId="7" borderId="5" xfId="122" applyFont="1" applyFill="1" applyBorder="1" applyAlignment="1">
      <alignment horizontal="center" vertical="center" wrapText="1"/>
    </xf>
    <xf numFmtId="0" fontId="4" fillId="7" borderId="6" xfId="122" applyFont="1" applyFill="1" applyBorder="1" applyAlignment="1">
      <alignment horizontal="center" vertical="center" wrapText="1"/>
    </xf>
    <xf numFmtId="0" fontId="5" fillId="0" borderId="5" xfId="122" applyFont="1" applyBorder="1" applyAlignment="1">
      <alignment horizontal="left" vertical="center" wrapText="1"/>
    </xf>
    <xf numFmtId="0" fontId="5" fillId="0" borderId="7" xfId="122" applyFont="1" applyBorder="1" applyAlignment="1">
      <alignment horizontal="left" vertical="center" wrapText="1"/>
    </xf>
    <xf numFmtId="0" fontId="5" fillId="0" borderId="6" xfId="122" applyFont="1" applyBorder="1" applyAlignment="1">
      <alignment horizontal="left" vertical="center" wrapText="1"/>
    </xf>
    <xf numFmtId="0" fontId="5" fillId="3" borderId="5" xfId="122" applyFont="1" applyFill="1" applyBorder="1" applyAlignment="1">
      <alignment horizontal="center" vertical="center" wrapText="1"/>
    </xf>
    <xf numFmtId="0" fontId="5" fillId="3" borderId="6" xfId="122" applyFont="1" applyFill="1" applyBorder="1" applyAlignment="1">
      <alignment horizontal="center" vertical="center" wrapText="1"/>
    </xf>
    <xf numFmtId="0" fontId="5" fillId="4" borderId="5" xfId="122" applyFont="1" applyFill="1" applyBorder="1" applyAlignment="1">
      <alignment horizontal="center" vertical="center" wrapText="1"/>
    </xf>
    <xf numFmtId="0" fontId="5" fillId="4" borderId="6" xfId="122" applyFont="1" applyFill="1" applyBorder="1" applyAlignment="1">
      <alignment horizontal="center" vertical="center" wrapText="1"/>
    </xf>
    <xf numFmtId="0" fontId="5" fillId="0" borderId="1" xfId="122" applyFont="1" applyBorder="1" applyAlignment="1">
      <alignment horizontal="center" vertical="center" wrapText="1"/>
    </xf>
    <xf numFmtId="181" fontId="5" fillId="0" borderId="1" xfId="122" applyNumberFormat="1" applyFont="1" applyBorder="1" applyAlignment="1">
      <alignment horizontal="center" vertical="center" wrapText="1"/>
    </xf>
    <xf numFmtId="0" fontId="3" fillId="0" borderId="1" xfId="122" applyFont="1" applyBorder="1" applyAlignment="1">
      <alignment horizontal="center" vertical="center" wrapText="1"/>
    </xf>
    <xf numFmtId="14" fontId="3" fillId="0" borderId="1" xfId="12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1" fontId="3" fillId="3" borderId="1" xfId="3" applyNumberFormat="1" applyFont="1" applyFill="1" applyBorder="1" applyAlignment="1">
      <alignment horizontal="center" vertical="center" wrapText="1"/>
    </xf>
    <xf numFmtId="181" fontId="3" fillId="7" borderId="1" xfId="3" applyNumberFormat="1" applyFont="1" applyFill="1" applyBorder="1" applyAlignment="1">
      <alignment horizontal="center" vertical="center" wrapText="1"/>
    </xf>
    <xf numFmtId="181" fontId="3" fillId="0" borderId="1" xfId="3" applyNumberFormat="1" applyFont="1" applyBorder="1" applyAlignment="1">
      <alignment horizontal="center" vertical="center" wrapText="1"/>
    </xf>
    <xf numFmtId="181" fontId="3" fillId="4" borderId="1" xfId="3" applyNumberFormat="1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center" vertical="center" wrapText="1"/>
    </xf>
    <xf numFmtId="181" fontId="3" fillId="3" borderId="4" xfId="3" applyNumberFormat="1" applyFont="1" applyFill="1" applyBorder="1" applyAlignment="1">
      <alignment horizontal="center" vertical="center" wrapText="1"/>
    </xf>
    <xf numFmtId="0" fontId="3" fillId="0" borderId="0" xfId="122" applyFont="1" applyAlignment="1">
      <alignment wrapText="1"/>
    </xf>
    <xf numFmtId="10" fontId="3" fillId="0" borderId="0" xfId="122" applyNumberFormat="1" applyFont="1" applyAlignment="1">
      <alignment wrapText="1"/>
    </xf>
    <xf numFmtId="0" fontId="5" fillId="8" borderId="1" xfId="122" applyFont="1" applyFill="1" applyBorder="1" applyAlignment="1">
      <alignment horizontal="center" vertical="center" wrapText="1"/>
    </xf>
    <xf numFmtId="181" fontId="5" fillId="8" borderId="1" xfId="122" applyNumberFormat="1" applyFont="1" applyFill="1" applyBorder="1" applyAlignment="1">
      <alignment horizontal="center" vertical="center" wrapText="1"/>
    </xf>
    <xf numFmtId="181" fontId="5" fillId="9" borderId="1" xfId="122" applyNumberFormat="1" applyFont="1" applyFill="1" applyBorder="1" applyAlignment="1">
      <alignment horizontal="center" vertical="center" wrapText="1"/>
    </xf>
    <xf numFmtId="10" fontId="5" fillId="9" borderId="1" xfId="122" applyNumberFormat="1" applyFont="1" applyFill="1" applyBorder="1" applyAlignment="1">
      <alignment horizontal="center" vertical="center" wrapText="1"/>
    </xf>
    <xf numFmtId="181" fontId="5" fillId="10" borderId="1" xfId="122" applyNumberFormat="1" applyFont="1" applyFill="1" applyBorder="1" applyAlignment="1">
      <alignment horizontal="center" vertical="center" wrapText="1"/>
    </xf>
    <xf numFmtId="10" fontId="5" fillId="10" borderId="1" xfId="122" applyNumberFormat="1" applyFont="1" applyFill="1" applyBorder="1" applyAlignment="1">
      <alignment horizontal="center" vertical="center" wrapText="1"/>
    </xf>
    <xf numFmtId="0" fontId="3" fillId="8" borderId="1" xfId="122" applyFont="1" applyFill="1" applyBorder="1" applyAlignment="1">
      <alignment horizontal="center" vertical="center" wrapText="1"/>
    </xf>
    <xf numFmtId="0" fontId="3" fillId="9" borderId="1" xfId="122" applyFont="1" applyFill="1" applyBorder="1" applyAlignment="1">
      <alignment horizontal="center" vertical="center" wrapText="1"/>
    </xf>
    <xf numFmtId="10" fontId="3" fillId="9" borderId="1" xfId="122" applyNumberFormat="1" applyFont="1" applyFill="1" applyBorder="1" applyAlignment="1">
      <alignment horizontal="center" vertical="center" wrapText="1"/>
    </xf>
    <xf numFmtId="0" fontId="3" fillId="10" borderId="1" xfId="122" applyFont="1" applyFill="1" applyBorder="1" applyAlignment="1">
      <alignment horizontal="center" vertical="center" wrapText="1"/>
    </xf>
    <xf numFmtId="10" fontId="3" fillId="10" borderId="1" xfId="122" applyNumberFormat="1" applyFont="1" applyFill="1" applyBorder="1" applyAlignment="1">
      <alignment horizontal="center" vertical="center" wrapText="1"/>
    </xf>
    <xf numFmtId="181" fontId="5" fillId="11" borderId="1" xfId="122" applyNumberFormat="1" applyFont="1" applyFill="1" applyBorder="1" applyAlignment="1">
      <alignment horizontal="center" vertical="center" wrapText="1"/>
    </xf>
    <xf numFmtId="10" fontId="5" fillId="11" borderId="1" xfId="122" applyNumberFormat="1" applyFont="1" applyFill="1" applyBorder="1" applyAlignment="1">
      <alignment horizontal="center" vertical="center" wrapText="1"/>
    </xf>
    <xf numFmtId="181" fontId="3" fillId="11" borderId="1" xfId="122" applyNumberFormat="1" applyFont="1" applyFill="1" applyBorder="1" applyAlignment="1">
      <alignment horizontal="center" vertical="center" wrapText="1"/>
    </xf>
    <xf numFmtId="0" fontId="3" fillId="11" borderId="1" xfId="122" applyFont="1" applyFill="1" applyBorder="1" applyAlignment="1">
      <alignment horizontal="center" vertical="center" wrapText="1"/>
    </xf>
    <xf numFmtId="10" fontId="3" fillId="11" borderId="1" xfId="122" applyNumberFormat="1" applyFont="1" applyFill="1" applyBorder="1" applyAlignment="1">
      <alignment horizontal="center" vertical="center" wrapText="1"/>
    </xf>
    <xf numFmtId="0" fontId="5" fillId="0" borderId="0" xfId="150" applyFont="1" applyFill="1" applyAlignment="1">
      <alignment vertical="center"/>
    </xf>
    <xf numFmtId="0" fontId="7" fillId="0" borderId="0" xfId="150" applyFont="1" applyFill="1" applyAlignment="1">
      <alignment horizontal="left" vertical="center" wrapText="1"/>
    </xf>
    <xf numFmtId="0" fontId="5" fillId="0" borderId="0" xfId="150" applyFont="1" applyFill="1" applyAlignment="1">
      <alignment horizontal="center" vertical="center" wrapText="1"/>
    </xf>
    <xf numFmtId="0" fontId="3" fillId="0" borderId="0" xfId="150" applyFont="1" applyFill="1" applyAlignment="1">
      <alignment horizontal="center" vertical="center"/>
    </xf>
    <xf numFmtId="0" fontId="3" fillId="0" borderId="0" xfId="150" applyFont="1" applyFill="1" applyAlignment="1">
      <alignment vertical="center"/>
    </xf>
    <xf numFmtId="182" fontId="3" fillId="0" borderId="0" xfId="150" applyNumberFormat="1" applyFont="1" applyFill="1" applyAlignment="1">
      <alignment horizontal="center" vertical="center"/>
    </xf>
    <xf numFmtId="0" fontId="8" fillId="0" borderId="1" xfId="150" applyFont="1" applyFill="1" applyBorder="1" applyAlignment="1">
      <alignment horizontal="center" vertical="center"/>
    </xf>
    <xf numFmtId="0" fontId="9" fillId="12" borderId="1" xfId="150" applyFont="1" applyFill="1" applyBorder="1" applyAlignment="1">
      <alignment horizontal="center" vertical="center" wrapText="1"/>
    </xf>
    <xf numFmtId="0" fontId="9" fillId="12" borderId="1" xfId="150" applyFont="1" applyFill="1" applyBorder="1" applyAlignment="1">
      <alignment horizontal="left" vertical="center" wrapText="1"/>
    </xf>
    <xf numFmtId="0" fontId="9" fillId="13" borderId="1" xfId="150" applyFont="1" applyFill="1" applyBorder="1" applyAlignment="1">
      <alignment horizontal="center" vertical="center" wrapText="1"/>
    </xf>
    <xf numFmtId="0" fontId="3" fillId="0" borderId="1" xfId="150" applyFont="1" applyFill="1" applyBorder="1" applyAlignment="1">
      <alignment horizontal="center" vertical="center" wrapText="1"/>
    </xf>
    <xf numFmtId="0" fontId="3" fillId="0" borderId="1" xfId="153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50" applyFont="1" applyFill="1" applyBorder="1" applyAlignment="1">
      <alignment horizontal="center" vertical="center" wrapText="1"/>
    </xf>
    <xf numFmtId="0" fontId="3" fillId="0" borderId="0" xfId="150" applyFont="1" applyFill="1" applyBorder="1" applyAlignment="1">
      <alignment horizontal="center" vertical="center" wrapText="1"/>
    </xf>
    <xf numFmtId="0" fontId="3" fillId="0" borderId="0" xfId="15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22" applyFont="1" applyFill="1" applyBorder="1" applyAlignment="1">
      <alignment horizontal="center" vertical="center" wrapText="1"/>
    </xf>
    <xf numFmtId="182" fontId="9" fillId="12" borderId="1" xfId="150" applyNumberFormat="1" applyFont="1" applyFill="1" applyBorder="1" applyAlignment="1">
      <alignment horizontal="left" vertical="center" wrapText="1"/>
    </xf>
    <xf numFmtId="182" fontId="9" fillId="12" borderId="1" xfId="150" applyNumberFormat="1" applyFont="1" applyFill="1" applyBorder="1" applyAlignment="1">
      <alignment horizontal="center" vertical="center" wrapText="1"/>
    </xf>
    <xf numFmtId="0" fontId="9" fillId="14" borderId="1" xfId="150" applyFont="1" applyFill="1" applyBorder="1" applyAlignment="1">
      <alignment horizontal="center" vertical="center" wrapText="1"/>
    </xf>
    <xf numFmtId="0" fontId="9" fillId="14" borderId="1" xfId="150" applyFont="1" applyFill="1" applyBorder="1" applyAlignment="1">
      <alignment horizontal="left" vertical="center" wrapText="1"/>
    </xf>
    <xf numFmtId="182" fontId="3" fillId="0" borderId="1" xfId="153" applyNumberFormat="1" applyFont="1" applyBorder="1" applyAlignment="1">
      <alignment horizontal="center" vertical="center" wrapText="1"/>
    </xf>
    <xf numFmtId="0" fontId="6" fillId="0" borderId="1" xfId="153" applyFont="1" applyBorder="1" applyAlignment="1">
      <alignment horizontal="center" vertical="center" wrapText="1"/>
    </xf>
    <xf numFmtId="0" fontId="3" fillId="0" borderId="1" xfId="150" applyFont="1" applyFill="1" applyBorder="1" applyAlignment="1">
      <alignment vertical="center"/>
    </xf>
    <xf numFmtId="182" fontId="3" fillId="0" borderId="0" xfId="150" applyNumberFormat="1" applyFont="1" applyFill="1" applyBorder="1" applyAlignment="1">
      <alignment horizontal="center" vertical="center" wrapText="1"/>
    </xf>
    <xf numFmtId="0" fontId="6" fillId="0" borderId="0" xfId="153" applyFont="1" applyBorder="1" applyAlignment="1">
      <alignment horizontal="center" vertical="center" wrapText="1"/>
    </xf>
    <xf numFmtId="0" fontId="5" fillId="0" borderId="0" xfId="164" applyFont="1" applyAlignment="1">
      <alignment horizontal="center" vertical="center"/>
    </xf>
    <xf numFmtId="183" fontId="5" fillId="0" borderId="0" xfId="163" applyNumberFormat="1" applyFont="1" applyAlignment="1">
      <alignment horizontal="center" vertical="center"/>
    </xf>
    <xf numFmtId="0" fontId="5" fillId="0" borderId="0" xfId="163" applyFont="1" applyAlignment="1">
      <alignment horizontal="center" vertical="center"/>
    </xf>
    <xf numFmtId="0" fontId="10" fillId="0" borderId="1" xfId="122" applyFont="1" applyFill="1" applyBorder="1" applyAlignment="1">
      <alignment vertical="center" wrapText="1"/>
    </xf>
    <xf numFmtId="0" fontId="11" fillId="0" borderId="1" xfId="122" applyFont="1" applyFill="1" applyBorder="1" applyAlignment="1">
      <alignment horizontal="center" vertical="center" wrapText="1"/>
    </xf>
    <xf numFmtId="0" fontId="12" fillId="0" borderId="8" xfId="110" applyNumberFormat="1" applyFont="1" applyFill="1" applyBorder="1" applyAlignment="1">
      <alignment horizontal="center"/>
    </xf>
    <xf numFmtId="0" fontId="12" fillId="0" borderId="9" xfId="110" applyNumberFormat="1" applyFont="1" applyFill="1" applyBorder="1" applyAlignment="1">
      <alignment horizontal="center"/>
    </xf>
    <xf numFmtId="0" fontId="13" fillId="0" borderId="1" xfId="122" applyFont="1" applyFill="1" applyBorder="1" applyAlignment="1">
      <alignment horizontal="center" vertical="center" wrapText="1"/>
    </xf>
    <xf numFmtId="0" fontId="12" fillId="0" borderId="10" xfId="110" applyNumberFormat="1" applyFont="1" applyFill="1" applyBorder="1" applyAlignment="1">
      <alignment horizontal="center"/>
    </xf>
    <xf numFmtId="0" fontId="12" fillId="0" borderId="11" xfId="110" applyNumberFormat="1" applyFont="1" applyFill="1" applyBorder="1" applyAlignment="1">
      <alignment horizontal="center"/>
    </xf>
    <xf numFmtId="0" fontId="10" fillId="0" borderId="1" xfId="122" applyFont="1" applyFill="1" applyBorder="1" applyAlignment="1">
      <alignment horizontal="left" vertical="center" wrapText="1"/>
    </xf>
    <xf numFmtId="0" fontId="14" fillId="0" borderId="1" xfId="122" applyFont="1" applyFill="1" applyBorder="1" applyAlignment="1">
      <alignment horizontal="center" vertical="center" wrapText="1"/>
    </xf>
    <xf numFmtId="0" fontId="15" fillId="0" borderId="1" xfId="122" applyFont="1" applyFill="1" applyBorder="1" applyAlignment="1">
      <alignment horizontal="center" vertical="center" wrapText="1"/>
    </xf>
    <xf numFmtId="0" fontId="10" fillId="0" borderId="1" xfId="122" applyFont="1" applyFill="1" applyBorder="1" applyAlignment="1">
      <alignment horizontal="center" vertical="center" wrapText="1"/>
    </xf>
    <xf numFmtId="184" fontId="16" fillId="0" borderId="5" xfId="0" applyNumberFormat="1" applyFont="1" applyFill="1" applyBorder="1" applyAlignment="1">
      <alignment horizontal="left" vertical="center" wrapText="1"/>
    </xf>
    <xf numFmtId="184" fontId="16" fillId="0" borderId="7" xfId="0" applyNumberFormat="1" applyFont="1" applyFill="1" applyBorder="1" applyAlignment="1">
      <alignment horizontal="left" vertical="center" wrapText="1"/>
    </xf>
    <xf numFmtId="184" fontId="16" fillId="0" borderId="6" xfId="0" applyNumberFormat="1" applyFont="1" applyFill="1" applyBorder="1" applyAlignment="1">
      <alignment horizontal="left" vertical="center" wrapText="1"/>
    </xf>
    <xf numFmtId="0" fontId="17" fillId="0" borderId="1" xfId="110" applyNumberFormat="1" applyFont="1" applyFill="1" applyBorder="1" applyAlignment="1">
      <alignment horizontal="center" vertical="center" wrapText="1"/>
    </xf>
    <xf numFmtId="0" fontId="16" fillId="15" borderId="1" xfId="110" applyNumberFormat="1" applyFont="1" applyFill="1" applyBorder="1" applyAlignment="1">
      <alignment horizontal="center" vertical="center"/>
    </xf>
    <xf numFmtId="0" fontId="16" fillId="15" borderId="1" xfId="110" applyNumberFormat="1" applyFont="1" applyFill="1" applyBorder="1" applyAlignment="1">
      <alignment horizontal="center" vertical="center" wrapText="1"/>
    </xf>
    <xf numFmtId="183" fontId="18" fillId="0" borderId="1" xfId="110" applyNumberFormat="1" applyFont="1" applyFill="1" applyBorder="1" applyAlignment="1">
      <alignment horizontal="center" vertical="center" wrapText="1"/>
    </xf>
    <xf numFmtId="14" fontId="18" fillId="0" borderId="1" xfId="110" applyNumberFormat="1" applyFont="1" applyFill="1" applyBorder="1" applyAlignment="1">
      <alignment horizontal="center" vertical="center" wrapText="1"/>
    </xf>
    <xf numFmtId="0" fontId="19" fillId="0" borderId="1" xfId="110" applyNumberFormat="1" applyFont="1" applyFill="1" applyBorder="1" applyAlignment="1">
      <alignment horizontal="left" vertical="center" wrapText="1"/>
    </xf>
    <xf numFmtId="0" fontId="18" fillId="0" borderId="1" xfId="110" applyNumberFormat="1" applyFont="1" applyFill="1" applyBorder="1" applyAlignment="1">
      <alignment horizontal="center" vertical="center" wrapText="1"/>
    </xf>
    <xf numFmtId="0" fontId="19" fillId="0" borderId="5" xfId="110" applyNumberFormat="1" applyFont="1" applyFill="1" applyBorder="1" applyAlignment="1">
      <alignment horizontal="center" vertical="center" wrapText="1"/>
    </xf>
    <xf numFmtId="0" fontId="19" fillId="0" borderId="6" xfId="110" applyNumberFormat="1" applyFont="1" applyFill="1" applyBorder="1" applyAlignment="1">
      <alignment horizontal="center" vertical="center" wrapText="1"/>
    </xf>
    <xf numFmtId="183" fontId="1" fillId="0" borderId="1" xfId="163" applyNumberFormat="1" applyFont="1" applyBorder="1" applyAlignment="1">
      <alignment horizontal="center" vertical="center"/>
    </xf>
    <xf numFmtId="0" fontId="1" fillId="0" borderId="1" xfId="163" applyFont="1" applyBorder="1" applyAlignment="1">
      <alignment horizontal="center" vertical="center"/>
    </xf>
    <xf numFmtId="0" fontId="3" fillId="0" borderId="1" xfId="163" applyFont="1" applyBorder="1" applyAlignment="1">
      <alignment horizontal="center" vertical="center"/>
    </xf>
    <xf numFmtId="183" fontId="1" fillId="0" borderId="0" xfId="163" applyNumberFormat="1" applyFont="1" applyBorder="1" applyAlignment="1">
      <alignment horizontal="center" vertical="center"/>
    </xf>
    <xf numFmtId="0" fontId="1" fillId="0" borderId="0" xfId="163" applyFont="1" applyBorder="1" applyAlignment="1">
      <alignment horizontal="center" vertical="center"/>
    </xf>
    <xf numFmtId="0" fontId="3" fillId="0" borderId="0" xfId="163" applyFont="1" applyBorder="1" applyAlignment="1">
      <alignment horizontal="center" vertical="center"/>
    </xf>
    <xf numFmtId="183" fontId="3" fillId="0" borderId="0" xfId="163" applyNumberFormat="1" applyFont="1" applyBorder="1" applyAlignment="1">
      <alignment horizontal="center" vertical="center"/>
    </xf>
    <xf numFmtId="0" fontId="20" fillId="0" borderId="0" xfId="0" applyFont="1"/>
    <xf numFmtId="0" fontId="9" fillId="1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6" fillId="17" borderId="1" xfId="122" applyFont="1" applyFill="1" applyBorder="1" applyAlignment="1">
      <alignment horizontal="center" vertical="center" wrapText="1"/>
    </xf>
    <xf numFmtId="0" fontId="21" fillId="0" borderId="1" xfId="122" applyFont="1" applyFill="1" applyBorder="1" applyAlignment="1">
      <alignment horizontal="left" vertical="center" wrapText="1"/>
    </xf>
    <xf numFmtId="0" fontId="6" fillId="0" borderId="1" xfId="122" applyFont="1" applyFill="1" applyBorder="1" applyAlignment="1">
      <alignment horizontal="center" vertical="center" wrapText="1"/>
    </xf>
    <xf numFmtId="0" fontId="21" fillId="0" borderId="1" xfId="122" applyFont="1" applyFill="1" applyBorder="1" applyAlignment="1">
      <alignment horizontal="center" vertical="center" wrapText="1"/>
    </xf>
    <xf numFmtId="0" fontId="6" fillId="0" borderId="1" xfId="122" applyFont="1" applyFill="1" applyBorder="1" applyAlignment="1">
      <alignment horizontal="left" vertical="center" wrapText="1"/>
    </xf>
    <xf numFmtId="0" fontId="3" fillId="17" borderId="1" xfId="122" applyFont="1" applyFill="1" applyBorder="1" applyAlignment="1">
      <alignment horizontal="center" vertical="center" wrapText="1"/>
    </xf>
    <xf numFmtId="0" fontId="22" fillId="17" borderId="1" xfId="90" applyNumberFormat="1" applyFont="1" applyFill="1" applyBorder="1" applyAlignment="1">
      <alignment horizontal="left" vertical="center" wrapText="1"/>
    </xf>
    <xf numFmtId="181" fontId="22" fillId="17" borderId="1" xfId="146" applyNumberFormat="1" applyFont="1" applyFill="1" applyBorder="1" applyAlignment="1">
      <alignment horizontal="center" vertical="center" wrapText="1"/>
    </xf>
    <xf numFmtId="176" fontId="22" fillId="17" borderId="1" xfId="90" applyNumberFormat="1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center" wrapText="1"/>
    </xf>
    <xf numFmtId="181" fontId="6" fillId="0" borderId="1" xfId="154" applyNumberFormat="1" applyFont="1" applyFill="1" applyBorder="1" applyAlignment="1">
      <alignment horizontal="center" vertical="center" wrapText="1"/>
    </xf>
    <xf numFmtId="181" fontId="6" fillId="0" borderId="1" xfId="154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181" fontId="9" fillId="0" borderId="0" xfId="154" applyNumberFormat="1" applyFont="1" applyBorder="1" applyAlignment="1">
      <alignment horizontal="center" vertical="center" wrapText="1"/>
    </xf>
    <xf numFmtId="181" fontId="9" fillId="18" borderId="0" xfId="154" applyNumberFormat="1" applyFont="1" applyFill="1" applyBorder="1" applyAlignment="1">
      <alignment horizontal="center" vertical="center" wrapText="1"/>
    </xf>
    <xf numFmtId="181" fontId="9" fillId="2" borderId="0" xfId="154" applyNumberFormat="1" applyFont="1" applyFill="1" applyBorder="1" applyAlignment="1">
      <alignment horizontal="center" vertical="center" wrapText="1"/>
    </xf>
    <xf numFmtId="181" fontId="6" fillId="0" borderId="0" xfId="154" applyNumberFormat="1" applyFont="1" applyFill="1" applyBorder="1" applyAlignment="1">
      <alignment horizontal="center" vertical="center" wrapText="1"/>
    </xf>
    <xf numFmtId="181" fontId="6" fillId="0" borderId="0" xfId="154" applyNumberFormat="1" applyFont="1" applyFill="1" applyBorder="1" applyAlignment="1">
      <alignment horizontal="left" vertical="center" wrapText="1"/>
    </xf>
    <xf numFmtId="181" fontId="6" fillId="0" borderId="0" xfId="154" applyNumberFormat="1" applyFont="1" applyBorder="1" applyAlignment="1">
      <alignment horizontal="center" vertical="center" wrapText="1"/>
    </xf>
    <xf numFmtId="181" fontId="9" fillId="14" borderId="1" xfId="154" applyNumberFormat="1" applyFont="1" applyFill="1" applyBorder="1" applyAlignment="1">
      <alignment horizontal="left" vertical="center" wrapText="1"/>
    </xf>
    <xf numFmtId="181" fontId="9" fillId="14" borderId="1" xfId="154" applyNumberFormat="1" applyFont="1" applyFill="1" applyBorder="1" applyAlignment="1">
      <alignment horizontal="center" vertical="center" wrapText="1"/>
    </xf>
    <xf numFmtId="181" fontId="6" fillId="0" borderId="1" xfId="154" applyNumberFormat="1" applyFont="1" applyBorder="1" applyAlignment="1">
      <alignment horizontal="center" vertical="center" wrapText="1"/>
    </xf>
    <xf numFmtId="0" fontId="3" fillId="0" borderId="1" xfId="129" applyFont="1" applyFill="1" applyBorder="1" applyAlignment="1">
      <alignment vertical="center" wrapText="1"/>
    </xf>
    <xf numFmtId="181" fontId="6" fillId="0" borderId="1" xfId="154" applyNumberFormat="1" applyFont="1" applyFill="1" applyBorder="1" applyAlignment="1">
      <alignment vertical="center" wrapText="1"/>
    </xf>
    <xf numFmtId="181" fontId="21" fillId="0" borderId="0" xfId="154" applyNumberFormat="1" applyFont="1" applyFill="1" applyAlignment="1">
      <alignment vertical="center" wrapText="1"/>
    </xf>
    <xf numFmtId="0" fontId="21" fillId="0" borderId="1" xfId="129" applyFont="1" applyFill="1" applyBorder="1" applyAlignment="1">
      <alignment vertical="center" wrapText="1"/>
    </xf>
    <xf numFmtId="181" fontId="21" fillId="0" borderId="1" xfId="154" applyNumberFormat="1" applyFont="1" applyFill="1" applyBorder="1" applyAlignment="1">
      <alignment horizontal="left" vertical="center" wrapText="1"/>
    </xf>
    <xf numFmtId="181" fontId="6" fillId="0" borderId="1" xfId="154" applyNumberFormat="1" applyFont="1" applyBorder="1" applyAlignment="1">
      <alignment horizontal="left" vertical="center" wrapText="1"/>
    </xf>
    <xf numFmtId="181" fontId="3" fillId="0" borderId="1" xfId="154" applyNumberFormat="1" applyFont="1" applyBorder="1" applyAlignment="1">
      <alignment horizontal="left" vertical="center" wrapText="1"/>
    </xf>
    <xf numFmtId="181" fontId="21" fillId="0" borderId="1" xfId="154" applyNumberFormat="1" applyFont="1" applyBorder="1" applyAlignment="1">
      <alignment horizontal="left" vertical="center" wrapText="1"/>
    </xf>
    <xf numFmtId="0" fontId="3" fillId="0" borderId="1" xfId="115" applyFont="1" applyBorder="1" applyAlignment="1">
      <alignment horizontal="left" vertical="center" wrapText="1"/>
    </xf>
    <xf numFmtId="181" fontId="3" fillId="0" borderId="1" xfId="122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left" vertical="center" wrapText="1"/>
    </xf>
    <xf numFmtId="185" fontId="3" fillId="0" borderId="1" xfId="120" applyNumberFormat="1" applyFont="1" applyBorder="1" applyAlignment="1">
      <alignment horizontal="left" vertical="center" wrapText="1"/>
    </xf>
    <xf numFmtId="0" fontId="3" fillId="0" borderId="1" xfId="77" applyFont="1" applyBorder="1" applyAlignment="1">
      <alignment horizontal="left" vertical="center" wrapText="1"/>
    </xf>
    <xf numFmtId="181" fontId="6" fillId="17" borderId="1" xfId="154" applyNumberFormat="1" applyFont="1" applyFill="1" applyBorder="1" applyAlignment="1">
      <alignment horizontal="center" vertical="center" wrapText="1"/>
    </xf>
    <xf numFmtId="181" fontId="6" fillId="17" borderId="1" xfId="154" applyNumberFormat="1" applyFont="1" applyFill="1" applyBorder="1" applyAlignment="1">
      <alignment horizontal="left" vertical="center" wrapText="1"/>
    </xf>
    <xf numFmtId="0" fontId="3" fillId="17" borderId="1" xfId="122" applyFont="1" applyFill="1" applyBorder="1" applyAlignment="1">
      <alignment horizontal="left" vertical="center" wrapText="1"/>
    </xf>
    <xf numFmtId="181" fontId="3" fillId="17" borderId="1" xfId="154" applyNumberFormat="1" applyFont="1" applyFill="1" applyBorder="1" applyAlignment="1">
      <alignment horizontal="left" vertical="center" wrapText="1"/>
    </xf>
    <xf numFmtId="181" fontId="3" fillId="17" borderId="1" xfId="0" applyNumberFormat="1" applyFont="1" applyFill="1" applyBorder="1" applyAlignment="1">
      <alignment horizontal="left" vertical="center" wrapText="1"/>
    </xf>
    <xf numFmtId="181" fontId="9" fillId="7" borderId="1" xfId="154" applyNumberFormat="1" applyFont="1" applyFill="1" applyBorder="1" applyAlignment="1">
      <alignment horizontal="center" vertical="center" wrapText="1"/>
    </xf>
    <xf numFmtId="181" fontId="6" fillId="7" borderId="1" xfId="154" applyNumberFormat="1" applyFont="1" applyFill="1" applyBorder="1" applyAlignment="1">
      <alignment horizontal="center" vertical="center" wrapText="1"/>
    </xf>
    <xf numFmtId="181" fontId="6" fillId="19" borderId="1" xfId="154" applyNumberFormat="1" applyFont="1" applyFill="1" applyBorder="1" applyAlignment="1">
      <alignment horizontal="center" vertical="center" wrapText="1"/>
    </xf>
    <xf numFmtId="181" fontId="6" fillId="19" borderId="1" xfId="154" applyNumberFormat="1" applyFont="1" applyFill="1" applyBorder="1" applyAlignment="1">
      <alignment horizontal="left" vertical="center" wrapText="1"/>
    </xf>
    <xf numFmtId="181" fontId="9" fillId="0" borderId="1" xfId="154" applyNumberFormat="1" applyFont="1" applyFill="1" applyBorder="1" applyAlignment="1">
      <alignment horizontal="center" vertical="center" wrapText="1"/>
    </xf>
    <xf numFmtId="181" fontId="9" fillId="18" borderId="1" xfId="154" applyNumberFormat="1" applyFont="1" applyFill="1" applyBorder="1" applyAlignment="1">
      <alignment horizontal="center" vertical="center" wrapText="1"/>
    </xf>
    <xf numFmtId="9" fontId="9" fillId="18" borderId="1" xfId="154" applyNumberFormat="1" applyFont="1" applyFill="1" applyBorder="1" applyAlignment="1">
      <alignment horizontal="center" vertical="center" wrapText="1"/>
    </xf>
    <xf numFmtId="181" fontId="9" fillId="2" borderId="1" xfId="154" applyNumberFormat="1" applyFont="1" applyFill="1" applyBorder="1" applyAlignment="1">
      <alignment horizontal="center" vertical="center" wrapText="1"/>
    </xf>
    <xf numFmtId="9" fontId="9" fillId="2" borderId="1" xfId="154" applyNumberFormat="1" applyFont="1" applyFill="1" applyBorder="1" applyAlignment="1">
      <alignment horizontal="center" vertical="center" wrapText="1"/>
    </xf>
    <xf numFmtId="181" fontId="9" fillId="6" borderId="1" xfId="154" applyNumberFormat="1" applyFont="1" applyFill="1" applyBorder="1" applyAlignment="1">
      <alignment horizontal="center" vertical="center" wrapText="1"/>
    </xf>
    <xf numFmtId="9" fontId="9" fillId="6" borderId="1" xfId="154" applyNumberFormat="1" applyFont="1" applyFill="1" applyBorder="1" applyAlignment="1">
      <alignment horizontal="center" vertical="center" wrapText="1"/>
    </xf>
    <xf numFmtId="181" fontId="9" fillId="20" borderId="1" xfId="154" applyNumberFormat="1" applyFont="1" applyFill="1" applyBorder="1" applyAlignment="1">
      <alignment horizontal="center" vertical="center" wrapText="1"/>
    </xf>
    <xf numFmtId="181" fontId="9" fillId="20" borderId="1" xfId="154" applyNumberFormat="1" applyFont="1" applyFill="1" applyBorder="1" applyAlignment="1">
      <alignment horizontal="left" vertical="center" wrapText="1"/>
    </xf>
    <xf numFmtId="181" fontId="9" fillId="6" borderId="1" xfId="154" applyNumberFormat="1" applyFont="1" applyFill="1" applyBorder="1" applyAlignment="1">
      <alignment horizontal="left" vertical="center" wrapText="1"/>
    </xf>
    <xf numFmtId="181" fontId="9" fillId="21" borderId="1" xfId="53" applyNumberFormat="1" applyFont="1" applyFill="1" applyBorder="1" applyAlignment="1">
      <alignment horizontal="center" vertical="center" wrapText="1"/>
    </xf>
    <xf numFmtId="181" fontId="9" fillId="21" borderId="1" xfId="53" applyNumberFormat="1" applyFont="1" applyFill="1" applyBorder="1" applyAlignment="1">
      <alignment horizontal="left" vertical="center" wrapText="1"/>
    </xf>
    <xf numFmtId="181" fontId="9" fillId="14" borderId="1" xfId="5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4" fillId="0" borderId="0" xfId="122" applyFont="1"/>
    <xf numFmtId="0" fontId="25" fillId="0" borderId="0" xfId="122" applyFont="1" applyAlignment="1">
      <alignment horizontal="center" vertical="center"/>
    </xf>
    <xf numFmtId="0" fontId="26" fillId="0" borderId="0" xfId="147" applyFont="1"/>
    <xf numFmtId="0" fontId="27" fillId="0" borderId="0" xfId="147" applyFont="1"/>
    <xf numFmtId="0" fontId="27" fillId="0" borderId="0" xfId="147" applyFont="1" applyAlignment="1">
      <alignment vertical="center"/>
    </xf>
    <xf numFmtId="0" fontId="27" fillId="0" borderId="0" xfId="147" applyFont="1" applyAlignment="1">
      <alignment horizontal="right"/>
    </xf>
    <xf numFmtId="0" fontId="28" fillId="0" borderId="0" xfId="147" applyFont="1" applyAlignment="1">
      <alignment horizontal="left" wrapText="1"/>
    </xf>
    <xf numFmtId="0" fontId="27" fillId="0" borderId="0" xfId="122" applyFont="1" applyAlignment="1">
      <alignment horizontal="right"/>
    </xf>
    <xf numFmtId="0" fontId="27" fillId="17" borderId="0" xfId="147" applyFont="1" applyFill="1"/>
    <xf numFmtId="0" fontId="24" fillId="0" borderId="0" xfId="122" applyFont="1" applyAlignment="1">
      <alignment wrapText="1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4" xfId="49"/>
    <cellStyle name="常规 6" xfId="50"/>
    <cellStyle name="常规 68" xfId="51"/>
    <cellStyle name="40% - Accent6" xfId="52"/>
    <cellStyle name="常规 5 2" xfId="53"/>
    <cellStyle name="常规 5 2 2" xfId="54"/>
    <cellStyle name="Input" xfId="55"/>
    <cellStyle name="Heading 3" xfId="56"/>
    <cellStyle name="20% - Accent2" xfId="57"/>
    <cellStyle name="20% - Accent3" xfId="58"/>
    <cellStyle name="20% - Accent5" xfId="59"/>
    <cellStyle name="60% - Accent1" xfId="60"/>
    <cellStyle name="20% - Accent6" xfId="61"/>
    <cellStyle name="常规 2 2" xfId="62"/>
    <cellStyle name="60% - Accent2" xfId="63"/>
    <cellStyle name="常规 13 2 2 2" xfId="64"/>
    <cellStyle name="60% - Accent3" xfId="65"/>
    <cellStyle name="20% - Accent1" xfId="66"/>
    <cellStyle name="40% - Accent1" xfId="67"/>
    <cellStyle name="40% - Accent2" xfId="68"/>
    <cellStyle name="40% - Accent3" xfId="69"/>
    <cellStyle name="40% - Accent4" xfId="70"/>
    <cellStyle name="Normal - Style1" xfId="71"/>
    <cellStyle name="40% - Accent5" xfId="72"/>
    <cellStyle name="60% - Accent4" xfId="73"/>
    <cellStyle name="常规 2 4" xfId="74"/>
    <cellStyle name="60% - Accent5" xfId="75"/>
    <cellStyle name="60% - Accent6" xfId="76"/>
    <cellStyle name="常规 2 6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Bad" xfId="84"/>
    <cellStyle name="常规 2 3 2" xfId="85"/>
    <cellStyle name="Body" xfId="86"/>
    <cellStyle name="Ç¥ÁØ_¿ù°£¿ä¾àº¸°í" xfId="87"/>
    <cellStyle name="Calculation" xfId="88"/>
    <cellStyle name="Check Cell" xfId="89"/>
    <cellStyle name="常规 20" xfId="90"/>
    <cellStyle name="Comma0" xfId="91"/>
    <cellStyle name="Currency0" xfId="92"/>
    <cellStyle name="常规 12" xfId="93"/>
    <cellStyle name="Date" xfId="94"/>
    <cellStyle name="Explanatory Text" xfId="95"/>
    <cellStyle name="Fixed" xfId="96"/>
    <cellStyle name="Good" xfId="97"/>
    <cellStyle name="常规 10" xfId="98"/>
    <cellStyle name="Header1" xfId="99"/>
    <cellStyle name="Header2" xfId="100"/>
    <cellStyle name="Header2 2" xfId="101"/>
    <cellStyle name="Heading 1" xfId="102"/>
    <cellStyle name="Heading 2" xfId="103"/>
    <cellStyle name="Heading 4" xfId="104"/>
    <cellStyle name="Linked Cell" xfId="105"/>
    <cellStyle name="Neutral" xfId="106"/>
    <cellStyle name="no dec" xfId="107"/>
    <cellStyle name="no dec 2" xfId="108"/>
    <cellStyle name="Warning Text" xfId="109"/>
    <cellStyle name="Normal 2" xfId="110"/>
    <cellStyle name="Normal 2 2" xfId="111"/>
    <cellStyle name="Normal 2 2 2" xfId="112"/>
    <cellStyle name="Normal 2 2 3" xfId="113"/>
    <cellStyle name="Normal_ActionLogProyecto" xfId="114"/>
    <cellStyle name="Normal_O2 pick-up-Quanli" xfId="115"/>
    <cellStyle name="Note" xfId="116"/>
    <cellStyle name="常规 2 3 2 3" xfId="117"/>
    <cellStyle name="Output" xfId="118"/>
    <cellStyle name="Standard_NEGS" xfId="119"/>
    <cellStyle name="Style 1" xfId="120"/>
    <cellStyle name="Title" xfId="121"/>
    <cellStyle name="常规 2" xfId="122"/>
    <cellStyle name="Total" xfId="123"/>
    <cellStyle name="百分比 2" xfId="124"/>
    <cellStyle name="百分比 3" xfId="125"/>
    <cellStyle name="差_090226酿造部技能矩阵" xfId="126"/>
    <cellStyle name="差_Sheet1" xfId="127"/>
    <cellStyle name="常规 10 2" xfId="128"/>
    <cellStyle name="常规 11" xfId="129"/>
    <cellStyle name="常规 11 2" xfId="130"/>
    <cellStyle name="常规 11 2 2" xfId="131"/>
    <cellStyle name="常规 11 2 2 2" xfId="132"/>
    <cellStyle name="常规 11 2 2 2 2" xfId="133"/>
    <cellStyle name="常规 11 2 2 3" xfId="134"/>
    <cellStyle name="常规 13" xfId="135"/>
    <cellStyle name="常规 13 2" xfId="136"/>
    <cellStyle name="常规 13 2 2" xfId="137"/>
    <cellStyle name="常规 13 2 3" xfId="138"/>
    <cellStyle name="常规 16" xfId="139"/>
    <cellStyle name="常规 2 2 2" xfId="140"/>
    <cellStyle name="常规 2 2 4 2 2" xfId="141"/>
    <cellStyle name="常规 2 2 4 2 2 2" xfId="142"/>
    <cellStyle name="常规 2 2 4 2 2 2 2" xfId="143"/>
    <cellStyle name="常规 2 3 2 2" xfId="144"/>
    <cellStyle name="常规 2 3 2 2 2" xfId="145"/>
    <cellStyle name="常规 2 4 2" xfId="146"/>
    <cellStyle name="常规 3" xfId="147"/>
    <cellStyle name="常规 3 2" xfId="148"/>
    <cellStyle name="常规 3 3" xfId="149"/>
    <cellStyle name="常规 4" xfId="150"/>
    <cellStyle name="常规 4 2" xfId="151"/>
    <cellStyle name="常规 4 3" xfId="152"/>
    <cellStyle name="常规 4 4" xfId="153"/>
    <cellStyle name="常规 5" xfId="154"/>
    <cellStyle name="常规 5 3" xfId="155"/>
    <cellStyle name="常规 7" xfId="156"/>
    <cellStyle name="常规 8" xfId="157"/>
    <cellStyle name="常规 9" xfId="158"/>
    <cellStyle name="好_090226酿造部技能矩阵" xfId="159"/>
    <cellStyle name="好_Sheet1" xfId="160"/>
    <cellStyle name="样式 1" xfId="161"/>
    <cellStyle name="표준_Skill matrix-환경" xfId="162"/>
    <cellStyle name="Normal_VPO.QUAL.3.1.5.4 Food Safety Healthcheck" xfId="163"/>
    <cellStyle name="Normal_VPO.QUAL.3.1.14.3.app2 Descriptive score sheet" xfId="164"/>
  </cellStyles>
  <dxfs count="12">
    <dxf>
      <fill>
        <patternFill patternType="solid">
          <bgColor rgb="FFD7E51B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ont>
        <b val="1"/>
        <i val="0"/>
      </font>
      <fill>
        <patternFill patternType="solid">
          <bgColor rgb="FFFF0000"/>
        </patternFill>
      </fill>
    </dxf>
    <dxf>
      <font>
        <b val="1"/>
        <i val="0"/>
        <color auto="1"/>
      </font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631371</xdr:colOff>
      <xdr:row>22</xdr:row>
      <xdr:rowOff>60962</xdr:rowOff>
    </xdr:from>
    <xdr:to>
      <xdr:col>2</xdr:col>
      <xdr:colOff>209006</xdr:colOff>
      <xdr:row>22</xdr:row>
      <xdr:rowOff>1795708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570" y="4554855"/>
          <a:ext cx="2478405" cy="173418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605247</xdr:colOff>
      <xdr:row>25</xdr:row>
      <xdr:rowOff>34835</xdr:rowOff>
    </xdr:from>
    <xdr:to>
      <xdr:col>4</xdr:col>
      <xdr:colOff>587828</xdr:colOff>
      <xdr:row>30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05155" y="6817360"/>
          <a:ext cx="4122420" cy="979170"/>
        </a:xfrm>
        <a:prstGeom prst="rect">
          <a:avLst/>
        </a:prstGeom>
      </xdr:spPr>
    </xdr:pic>
    <xdr:clientData/>
  </xdr:twoCellAnchor>
  <xdr:twoCellAnchor editAs="oneCell">
    <xdr:from>
      <xdr:col>0</xdr:col>
      <xdr:colOff>605830</xdr:colOff>
      <xdr:row>31</xdr:row>
      <xdr:rowOff>177942</xdr:rowOff>
    </xdr:from>
    <xdr:to>
      <xdr:col>4</xdr:col>
      <xdr:colOff>588414</xdr:colOff>
      <xdr:row>36</xdr:row>
      <xdr:rowOff>108274</xdr:rowOff>
    </xdr:to>
    <xdr:pic>
      <xdr:nvPicPr>
        <xdr:cNvPr id="6" name="图片 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05790" y="8103870"/>
          <a:ext cx="4122420" cy="88265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583474</xdr:colOff>
      <xdr:row>37</xdr:row>
      <xdr:rowOff>21771</xdr:rowOff>
    </xdr:from>
    <xdr:to>
      <xdr:col>4</xdr:col>
      <xdr:colOff>587827</xdr:colOff>
      <xdr:row>41</xdr:row>
      <xdr:rowOff>156754</xdr:rowOff>
    </xdr:to>
    <xdr:pic>
      <xdr:nvPicPr>
        <xdr:cNvPr id="7" name="图片 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82930" y="9090660"/>
          <a:ext cx="4144645" cy="89662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544286</xdr:colOff>
      <xdr:row>42</xdr:row>
      <xdr:rowOff>178524</xdr:rowOff>
    </xdr:from>
    <xdr:to>
      <xdr:col>4</xdr:col>
      <xdr:colOff>596537</xdr:colOff>
      <xdr:row>47</xdr:row>
      <xdr:rowOff>161108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0" b="31165"/>
        <a:stretch>
          <a:fillRect/>
        </a:stretch>
      </xdr:blipFill>
      <xdr:spPr>
        <a:xfrm>
          <a:off x="544195" y="10200005"/>
          <a:ext cx="4192270" cy="9347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531224</xdr:colOff>
      <xdr:row>51</xdr:row>
      <xdr:rowOff>4355</xdr:rowOff>
    </xdr:from>
    <xdr:to>
      <xdr:col>4</xdr:col>
      <xdr:colOff>622664</xdr:colOff>
      <xdr:row>55</xdr:row>
      <xdr:rowOff>113212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860" y="12416155"/>
          <a:ext cx="4231640" cy="775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539932</xdr:colOff>
      <xdr:row>57</xdr:row>
      <xdr:rowOff>39191</xdr:rowOff>
    </xdr:from>
    <xdr:to>
      <xdr:col>4</xdr:col>
      <xdr:colOff>618308</xdr:colOff>
      <xdr:row>59</xdr:row>
      <xdr:rowOff>283029</xdr:rowOff>
    </xdr:to>
    <xdr:pic>
      <xdr:nvPicPr>
        <xdr:cNvPr id="10" name="图片 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105"/>
        <a:stretch>
          <a:fillRect/>
        </a:stretch>
      </xdr:blipFill>
      <xdr:spPr>
        <a:xfrm>
          <a:off x="539750" y="13498830"/>
          <a:ext cx="4218305" cy="858520"/>
        </a:xfrm>
        <a:prstGeom prst="rect">
          <a:avLst/>
        </a:prstGeom>
        <a:noFill/>
        <a:ln w="12700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518160</xdr:colOff>
      <xdr:row>61</xdr:row>
      <xdr:rowOff>17416</xdr:rowOff>
    </xdr:from>
    <xdr:to>
      <xdr:col>5</xdr:col>
      <xdr:colOff>2177</xdr:colOff>
      <xdr:row>68</xdr:row>
      <xdr:rowOff>108857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44365"/>
        <a:stretch>
          <a:fillRect/>
        </a:stretch>
      </xdr:blipFill>
      <xdr:spPr>
        <a:xfrm>
          <a:off x="518160" y="14663420"/>
          <a:ext cx="4247515" cy="14249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95794</xdr:colOff>
      <xdr:row>64</xdr:row>
      <xdr:rowOff>69669</xdr:rowOff>
    </xdr:from>
    <xdr:to>
      <xdr:col>4</xdr:col>
      <xdr:colOff>544286</xdr:colOff>
      <xdr:row>68</xdr:row>
      <xdr:rowOff>182880</xdr:rowOff>
    </xdr:to>
    <xdr:sp>
      <xdr:nvSpPr>
        <xdr:cNvPr id="12" name="椭圆 11"/>
        <xdr:cNvSpPr/>
      </xdr:nvSpPr>
      <xdr:spPr>
        <a:xfrm>
          <a:off x="4235450" y="15286990"/>
          <a:ext cx="448945" cy="875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zh-CN" altLang="en-US"/>
        </a:p>
      </xdr:txBody>
    </xdr:sp>
    <xdr:clientData/>
  </xdr:twoCellAnchor>
  <xdr:twoCellAnchor editAs="oneCell">
    <xdr:from>
      <xdr:col>0</xdr:col>
      <xdr:colOff>492034</xdr:colOff>
      <xdr:row>70</xdr:row>
      <xdr:rowOff>65315</xdr:rowOff>
    </xdr:from>
    <xdr:to>
      <xdr:col>4</xdr:col>
      <xdr:colOff>296092</xdr:colOff>
      <xdr:row>74</xdr:row>
      <xdr:rowOff>182881</xdr:rowOff>
    </xdr:to>
    <xdr:pic>
      <xdr:nvPicPr>
        <xdr:cNvPr id="13" name="图片 12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" y="16425545"/>
          <a:ext cx="3944620" cy="880110"/>
        </a:xfrm>
        <a:prstGeom prst="rect">
          <a:avLst/>
        </a:prstGeom>
        <a:noFill/>
        <a:ln w="12700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326572</xdr:colOff>
      <xdr:row>70</xdr:row>
      <xdr:rowOff>65315</xdr:rowOff>
    </xdr:from>
    <xdr:to>
      <xdr:col>7</xdr:col>
      <xdr:colOff>605246</xdr:colOff>
      <xdr:row>74</xdr:row>
      <xdr:rowOff>191589</xdr:rowOff>
    </xdr:to>
    <xdr:pic>
      <xdr:nvPicPr>
        <xdr:cNvPr id="14" name="图片 1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6590" y="16425545"/>
          <a:ext cx="2149475" cy="888365"/>
        </a:xfrm>
        <a:prstGeom prst="rect">
          <a:avLst/>
        </a:prstGeom>
        <a:noFill/>
        <a:ln w="12700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495980</xdr:colOff>
      <xdr:row>84</xdr:row>
      <xdr:rowOff>92094</xdr:rowOff>
    </xdr:from>
    <xdr:to>
      <xdr:col>2</xdr:col>
      <xdr:colOff>543266</xdr:colOff>
      <xdr:row>86</xdr:row>
      <xdr:rowOff>118327</xdr:rowOff>
    </xdr:to>
    <xdr:pic>
      <xdr:nvPicPr>
        <xdr:cNvPr id="15" name="图片 1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95935" y="19177000"/>
          <a:ext cx="2940050" cy="40703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493934</xdr:colOff>
      <xdr:row>76</xdr:row>
      <xdr:rowOff>4355</xdr:rowOff>
    </xdr:from>
    <xdr:to>
      <xdr:col>5</xdr:col>
      <xdr:colOff>143692</xdr:colOff>
      <xdr:row>84</xdr:row>
      <xdr:rowOff>21773</xdr:rowOff>
    </xdr:to>
    <xdr:pic>
      <xdr:nvPicPr>
        <xdr:cNvPr id="16" name="图片 15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93395" y="17564735"/>
          <a:ext cx="4413885" cy="154178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461964</xdr:colOff>
      <xdr:row>88</xdr:row>
      <xdr:rowOff>76201</xdr:rowOff>
    </xdr:from>
    <xdr:to>
      <xdr:col>5</xdr:col>
      <xdr:colOff>166688</xdr:colOff>
      <xdr:row>98</xdr:row>
      <xdr:rowOff>90488</xdr:rowOff>
    </xdr:to>
    <xdr:pic>
      <xdr:nvPicPr>
        <xdr:cNvPr id="18" name="图片 17"/>
        <xdr:cNvPicPr>
          <a:picLocks noChangeAspect="1"/>
        </xdr:cNvPicPr>
      </xdr:nvPicPr>
      <xdr:blipFill>
        <a:blip r:embed="rId13" cstate="print"/>
        <a:srcRect b="37784"/>
        <a:stretch>
          <a:fillRect/>
        </a:stretch>
      </xdr:blipFill>
      <xdr:spPr>
        <a:xfrm>
          <a:off x="461645" y="19923125"/>
          <a:ext cx="4468495" cy="191897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93345</xdr:colOff>
      <xdr:row>0</xdr:row>
      <xdr:rowOff>93980</xdr:rowOff>
    </xdr:from>
    <xdr:to>
      <xdr:col>4</xdr:col>
      <xdr:colOff>605790</xdr:colOff>
      <xdr:row>1</xdr:row>
      <xdr:rowOff>377825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5825" y="93980"/>
          <a:ext cx="1503045" cy="753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</xdr:col>
      <xdr:colOff>903605</xdr:colOff>
      <xdr:row>0</xdr:row>
      <xdr:rowOff>403225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1367790" cy="395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ipabiifil01\&#33021;&#28304;&#25253;&#34920;\Projets%20Accenture\InBev\Target%20Setting%20&amp;%20Cascading\Target%20S&amp;C%20-%20Excel%20Tool\FTE%20Classification\Visibility%20Toolkit\MMB%20Livrables\REFRESH\REFRESH\REFRESH\XL%20Gauges\Gauges%20new%20FS5%20(version%20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ebmail7.click21.com.br\windows\TEMP\Roberta\treinamento\IND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OS-&#20154;&#21147;&#25903;&#26609;\01%20&#20154;&#21147;&#25903;&#26609;\05%20&#23398;&#20064;&#21644;&#21457;&#23637;\00%20&#21378;&#32423;\00%20&#25919;&#31574;&#19982;&#24120;&#29992;&#34920;&#26684;\03%20&#27169;&#26495;\01%20&#25216;&#33021;&#30697;&#3845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ipabiifil01\&#33021;&#28304;&#25253;&#34920;\Projets%20Accenture\InBev\Target%20Setting%20&amp;%20Cascading\Target%20S&amp;C%20-%20Excel%20Tool\FTE%20Classification\Visibility%20Toolkit\MMB%20Livrables\REFRESH\REFRESH\REFRESH\New%20MRE4%20WORKING13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ipabiifil01\&#33021;&#28304;&#25253;&#34920;\&#22521;&#35757;&#35745;&#21010;&#21644;&#35760;&#24405;\&#20154;&#21147;&#26448;&#26009;\Projets%20Accenture\InBev\Target%20Setting%20&amp;%20Cascading\Target%20S&amp;C%20-%20Excel%20Tool\FTE%20Classification\Visibility%20Toolkit\MMB%20Livrables\REFRESH\REFRESH\REFRESH\New%20MRE4%20WORKING13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uge"/>
      <sheetName val="异常报告模板"/>
      <sheetName val="Controls data"/>
      <sheetName val="Tabela1"/>
      <sheetName val="ANS-Ap_Result_2003"/>
      <sheetName val="Plan2"/>
      <sheetName val="汇总表"/>
      <sheetName val="Sheet1"/>
      <sheetName val="行动计划跟踪表"/>
      <sheetName val="Lists"/>
      <sheetName val="Step2_Histogram"/>
      <sheetName val="Target Book"/>
      <sheetName val="Step2_Correlation"/>
      <sheetName val="dados"/>
      <sheetName val="行动跟踪"/>
      <sheetName val="Proced."/>
      <sheetName val="Monitoring - LE Analysis"/>
      <sheetName val="Monitoring - YTD Analysis"/>
      <sheetName val="#REF!"/>
      <sheetName val="CADASTRO"/>
      <sheetName val="TABELAS"/>
      <sheetName val="DIST"/>
      <sheetName val="MALHAD"/>
      <sheetName val="PUXADIA"/>
      <sheetName val="5.1"/>
      <sheetName val="Conversion Rates"/>
      <sheetName val="StartSheet"/>
      <sheetName val="Organization"/>
      <sheetName val="Base Real"/>
      <sheetName val="FinanceSummary"/>
      <sheetName val="Cognos Lines"/>
      <sheetName val="Definitions"/>
      <sheetName val="Assumptions"/>
      <sheetName val="44B cognos"/>
      <sheetName val="PREVISÃO"/>
      <sheetName val="DB"/>
      <sheetName val="Menu"/>
      <sheetName val="geography"/>
      <sheetName val="KPIs"/>
      <sheetName val="원본"/>
      <sheetName val="PS Entity"/>
      <sheetName val="Data"/>
      <sheetName val="fields pop-up"/>
      <sheetName val="A6"/>
      <sheetName val="GR"/>
      <sheetName val="Capa Segm."/>
      <sheetName val="EBITDA Breakdown org"/>
      <sheetName val="EBITDA Perfomance"/>
      <sheetName val="EBITDA Adjust"/>
      <sheetName val="EBITDA Breakdown org (HILA)"/>
      <sheetName val="EBITDA Adjust Países"/>
      <sheetName val="EBITDA Break org IFRS"/>
      <sheetName val="Rol HL"/>
      <sheetName val="Custo HL"/>
      <sheetName val="Margem HL"/>
      <sheetName val="8_LIST"/>
      <sheetName val="DRILLDOWN"/>
      <sheetName val="Vieja"/>
      <sheetName val="Feriados"/>
      <sheetName val="P&amp;L-BS-CF Mes Coralsa"/>
      <sheetName val="beerflow"/>
      <sheetName val="MODELO"/>
      <sheetName val="Gauges new FS5 (version 2)"/>
      <sheetName val="部门DEPT"/>
      <sheetName val="单位EBM3"/>
      <sheetName val="岗位等级"/>
      <sheetName val="岗位系列"/>
      <sheetName val="人员类别"/>
      <sheetName val="行政区域"/>
      <sheetName val="性别"/>
      <sheetName val="英语水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INDICE"/>
      <sheetName val="Gauge"/>
      <sheetName val="Tabela1"/>
      <sheetName val="CADASTRO"/>
      <sheetName val="TABELAS"/>
      <sheetName val="DIST"/>
      <sheetName val="MALHAD"/>
      <sheetName val="PUXADIA"/>
      <sheetName val="Step2_Correlation"/>
      <sheetName val="Step2_Histogram"/>
      <sheetName val="INVESTMENTS REP CURR"/>
      <sheetName val="DIVESTMENTS REP CURR"/>
      <sheetName val="Curve"/>
      <sheetName val="Controls data"/>
      <sheetName val="4"/>
      <sheetName val="T-LIST"/>
      <sheetName val="Sheet1"/>
      <sheetName val="Sig Cycles_Accts &amp; Processes"/>
      <sheetName val="Menu"/>
      <sheetName val="aux"/>
      <sheetName val="Raw output"/>
      <sheetName val="lookup"/>
      <sheetName val="Cost Leadership Capex Div."/>
      <sheetName val="Cost LeadershipCapex Inv."/>
      <sheetName val="部门DEPT"/>
      <sheetName val="单位EBM3"/>
      <sheetName val="岗位等级"/>
      <sheetName val="岗位系列"/>
      <sheetName val="人员类别"/>
      <sheetName val="行政区域"/>
      <sheetName val="性别"/>
      <sheetName val="英语水平"/>
      <sheetName val="Plan3"/>
      <sheetName val="行动跟踪"/>
      <sheetName val="Operações de Swap"/>
      <sheetName val="Custos"/>
      <sheetName val="Budget_2009_Production_Targets"/>
      <sheetName val="ANS-Ap_Result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主目录"/>
      <sheetName val="使用说明"/>
      <sheetName val="版本"/>
      <sheetName val="变更记录"/>
      <sheetName val="组织架构"/>
      <sheetName val="技能水平评定标准"/>
      <sheetName val="技能项与岗位水平识别矩阵"/>
      <sheetName val="技能矩阵"/>
      <sheetName val="培训矩阵"/>
      <sheetName val="培训计划"/>
      <sheetName val="培训矩阵-目录"/>
      <sheetName val="技能矩阵评分记录表"/>
      <sheetName val="专业项技能培训清单模板"/>
      <sheetName val="Menu"/>
      <sheetName val="完成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se Data MRE"/>
      <sheetName val="Base Data POSE"/>
      <sheetName val="Base Data"/>
      <sheetName val="Pivot Table"/>
      <sheetName val="Pivot Table POSE"/>
      <sheetName val="Chart2"/>
      <sheetName val="Table 2"/>
      <sheetName val="Table POSE2"/>
      <sheetName val="Table MRE2"/>
      <sheetName val="Table Best"/>
      <sheetName val="Table Best POSE"/>
      <sheetName val="Table Best MRE"/>
      <sheetName val="Table 3"/>
      <sheetName val="Table POSE3"/>
      <sheetName val="Table MRE3"/>
      <sheetName val="Main"/>
      <sheetName val="Main POSE"/>
      <sheetName val="Pivot Table MRE"/>
      <sheetName val="Main MRE"/>
      <sheetName val="Controls data"/>
      <sheetName val="Log on"/>
      <sheetName val="MRE Hist"/>
      <sheetName val="Users"/>
      <sheetName val="条件表"/>
      <sheetName val="New MRE4 WORKING1301"/>
      <sheetName val="Data USA Cdn$"/>
      <sheetName val="Data USA US$"/>
      <sheetName val="Menu"/>
      <sheetName val="Monitoring - LE Analysis"/>
      <sheetName val="Monitoring - YTD Analysis"/>
      <sheetName val="Monitoring - Act.Value Analysis"/>
      <sheetName val="Plan2"/>
      <sheetName val="Brand Structure"/>
      <sheetName val="Legen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ase Data MRE"/>
      <sheetName val="Base Data POSE"/>
      <sheetName val="Base Data"/>
      <sheetName val="Pivot Table"/>
      <sheetName val="Pivot Table POSE"/>
      <sheetName val="Chart2"/>
      <sheetName val="Table 2"/>
      <sheetName val="Table POSE2"/>
      <sheetName val="Table MRE2"/>
      <sheetName val="Table Best"/>
      <sheetName val="Table Best POSE"/>
      <sheetName val="Table Best MRE"/>
      <sheetName val="Table 3"/>
      <sheetName val="Table POSE3"/>
      <sheetName val="Table MRE3"/>
      <sheetName val="Main"/>
      <sheetName val="Main POSE"/>
      <sheetName val="Pivot Table MRE"/>
      <sheetName val="Main MRE"/>
      <sheetName val="Controls data"/>
      <sheetName val="Log on"/>
      <sheetName val="MRE Hist"/>
      <sheetName val="Users"/>
      <sheetName val="New MRE4 WORKING1301"/>
      <sheetName val="Operações de Swap"/>
      <sheetName val="Curve"/>
      <sheetName val="Plan2"/>
      <sheetName val="婚姻状况"/>
      <sheetName val="packages"/>
      <sheetName val="条件表"/>
      <sheetName val="info"/>
      <sheetName val="Legend"/>
      <sheetName val="四线"/>
      <sheetName val="VPO周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0"/>
  <sheetViews>
    <sheetView showGridLines="0" topLeftCell="A7" workbookViewId="0">
      <selection activeCell="H19" sqref="H19"/>
    </sheetView>
  </sheetViews>
  <sheetFormatPr defaultColWidth="9.09259259259259" defaultRowHeight="15" outlineLevelCol="7"/>
  <cols>
    <col min="1" max="1" width="9.09259259259259" style="191"/>
    <col min="2" max="2" width="33.0925925925926" style="191" customWidth="1"/>
    <col min="3" max="16384" width="9.09259259259259" style="191"/>
  </cols>
  <sheetData>
    <row r="1" ht="31.5" customHeight="1" spans="1:8">
      <c r="A1" s="192" t="s">
        <v>0</v>
      </c>
      <c r="B1" s="192"/>
      <c r="C1" s="192"/>
      <c r="D1" s="192"/>
      <c r="E1" s="192"/>
      <c r="F1" s="192"/>
      <c r="G1" s="192"/>
      <c r="H1" s="192"/>
    </row>
    <row r="2" ht="15.6" spans="1:8">
      <c r="A2" s="193" t="s">
        <v>1</v>
      </c>
      <c r="B2" s="194"/>
      <c r="C2" s="194"/>
      <c r="D2" s="194"/>
      <c r="E2" s="194"/>
      <c r="F2" s="194"/>
      <c r="G2" s="194"/>
      <c r="H2" s="194"/>
    </row>
    <row r="3" spans="1:8">
      <c r="A3" s="194"/>
      <c r="B3" s="194" t="s">
        <v>2</v>
      </c>
      <c r="C3" s="194"/>
      <c r="D3" s="194"/>
      <c r="E3" s="194"/>
      <c r="F3" s="194"/>
      <c r="G3" s="194"/>
      <c r="H3" s="194"/>
    </row>
    <row r="4" spans="1:8">
      <c r="A4" s="194"/>
      <c r="B4" s="194" t="s">
        <v>3</v>
      </c>
      <c r="C4" s="194"/>
      <c r="D4" s="194"/>
      <c r="E4" s="194"/>
      <c r="F4" s="194"/>
      <c r="G4" s="194"/>
      <c r="H4" s="194"/>
    </row>
    <row r="5" spans="1:8">
      <c r="A5" s="194"/>
      <c r="B5" s="194" t="s">
        <v>4</v>
      </c>
      <c r="C5" s="194"/>
      <c r="D5" s="194"/>
      <c r="E5" s="194"/>
      <c r="F5" s="194"/>
      <c r="G5" s="194"/>
      <c r="H5" s="194"/>
    </row>
    <row r="6" spans="1:8">
      <c r="A6" s="194"/>
      <c r="B6" s="194" t="s">
        <v>5</v>
      </c>
      <c r="C6" s="194"/>
      <c r="D6" s="194"/>
      <c r="E6" s="194"/>
      <c r="F6" s="194"/>
      <c r="G6" s="194"/>
      <c r="H6" s="194"/>
    </row>
    <row r="7" ht="15.6" spans="1:8">
      <c r="A7" s="193" t="s">
        <v>6</v>
      </c>
      <c r="B7" s="194"/>
      <c r="C7" s="194"/>
      <c r="D7" s="194"/>
      <c r="E7" s="194"/>
      <c r="F7" s="194"/>
      <c r="G7" s="194"/>
      <c r="H7" s="194"/>
    </row>
    <row r="8" ht="15.75" customHeight="1" spans="1:8">
      <c r="A8" s="194"/>
      <c r="B8" s="195" t="s">
        <v>7</v>
      </c>
      <c r="C8" s="194"/>
      <c r="D8" s="194"/>
      <c r="E8" s="194"/>
      <c r="F8" s="194"/>
      <c r="G8" s="194"/>
      <c r="H8" s="194"/>
    </row>
    <row r="9" spans="1:8">
      <c r="A9" s="194"/>
      <c r="B9" s="195" t="s">
        <v>8</v>
      </c>
      <c r="C9" s="194"/>
      <c r="D9" s="194"/>
      <c r="E9" s="194"/>
      <c r="F9" s="194"/>
      <c r="G9" s="194"/>
      <c r="H9" s="194"/>
    </row>
    <row r="10" spans="1:8">
      <c r="A10" s="194"/>
      <c r="B10" s="195" t="s">
        <v>9</v>
      </c>
      <c r="C10" s="194"/>
      <c r="D10" s="194"/>
      <c r="E10" s="194"/>
      <c r="F10" s="194"/>
      <c r="G10" s="194"/>
      <c r="H10" s="194"/>
    </row>
    <row r="11" spans="1:8">
      <c r="A11" s="194"/>
      <c r="B11" s="195" t="s">
        <v>5</v>
      </c>
      <c r="C11" s="194"/>
      <c r="D11" s="194"/>
      <c r="E11" s="194"/>
      <c r="F11" s="194"/>
      <c r="G11" s="194"/>
      <c r="H11" s="194"/>
    </row>
    <row r="12" spans="1:8">
      <c r="A12" s="194"/>
      <c r="B12" s="195" t="s">
        <v>10</v>
      </c>
      <c r="C12" s="194"/>
      <c r="D12" s="194"/>
      <c r="E12" s="194"/>
      <c r="F12" s="194"/>
      <c r="G12" s="194"/>
      <c r="H12" s="194"/>
    </row>
    <row r="13" ht="15.6" spans="1:8">
      <c r="A13" s="193" t="s">
        <v>11</v>
      </c>
      <c r="B13" s="194"/>
      <c r="C13" s="194"/>
      <c r="D13" s="194"/>
      <c r="E13" s="194"/>
      <c r="F13" s="194"/>
      <c r="G13" s="194"/>
      <c r="H13" s="194"/>
    </row>
    <row r="14" ht="15.6" spans="1:8">
      <c r="A14" s="193"/>
      <c r="B14" s="194" t="s">
        <v>12</v>
      </c>
      <c r="C14" s="194"/>
      <c r="D14" s="194"/>
      <c r="E14" s="194"/>
      <c r="F14" s="194"/>
      <c r="G14" s="194"/>
      <c r="H14" s="194"/>
    </row>
    <row r="15" ht="15.6" spans="1:8">
      <c r="A15" s="193"/>
      <c r="B15" s="194" t="s">
        <v>13</v>
      </c>
      <c r="C15" s="194"/>
      <c r="D15" s="194"/>
      <c r="E15" s="194"/>
      <c r="F15" s="194"/>
      <c r="G15" s="194"/>
      <c r="H15" s="194"/>
    </row>
    <row r="16" ht="15.6" spans="1:8">
      <c r="A16" s="193"/>
      <c r="B16" s="194" t="s">
        <v>14</v>
      </c>
      <c r="C16" s="194"/>
      <c r="D16" s="194"/>
      <c r="E16" s="194"/>
      <c r="F16" s="194"/>
      <c r="G16" s="194"/>
      <c r="H16" s="194"/>
    </row>
    <row r="17" ht="15.6" spans="1:8">
      <c r="A17" s="193"/>
      <c r="B17" s="194" t="s">
        <v>15</v>
      </c>
      <c r="C17" s="194"/>
      <c r="D17" s="194"/>
      <c r="E17" s="194"/>
      <c r="F17" s="194"/>
      <c r="G17" s="194"/>
      <c r="H17" s="194"/>
    </row>
    <row r="18" ht="15.6" spans="1:8">
      <c r="A18" s="193"/>
      <c r="B18" s="194" t="s">
        <v>16</v>
      </c>
      <c r="C18" s="194"/>
      <c r="D18" s="194"/>
      <c r="E18" s="194"/>
      <c r="F18" s="194"/>
      <c r="G18" s="194"/>
      <c r="H18" s="194"/>
    </row>
    <row r="19" ht="15.6" spans="1:8">
      <c r="A19" s="193"/>
      <c r="B19" s="194" t="s">
        <v>17</v>
      </c>
      <c r="C19" s="194"/>
      <c r="D19" s="194"/>
      <c r="E19" s="194"/>
      <c r="F19" s="194"/>
      <c r="G19" s="194"/>
      <c r="H19" s="194"/>
    </row>
    <row r="20" ht="15.6" spans="1:8">
      <c r="A20" s="193"/>
      <c r="B20" s="194" t="s">
        <v>18</v>
      </c>
      <c r="C20" s="194"/>
      <c r="D20" s="194"/>
      <c r="E20" s="194"/>
      <c r="F20" s="194"/>
      <c r="G20" s="194"/>
      <c r="H20" s="194"/>
    </row>
    <row r="21" ht="15.6" spans="1:8">
      <c r="A21" s="193"/>
      <c r="B21" s="194" t="s">
        <v>19</v>
      </c>
      <c r="C21" s="194"/>
      <c r="D21" s="194"/>
      <c r="E21" s="194"/>
      <c r="F21" s="194"/>
      <c r="G21" s="194"/>
      <c r="H21" s="194"/>
    </row>
    <row r="22" customHeight="1" spans="1:8">
      <c r="A22" s="193" t="s">
        <v>20</v>
      </c>
      <c r="B22" s="194"/>
      <c r="C22" s="194"/>
      <c r="D22" s="194"/>
      <c r="E22" s="194"/>
      <c r="F22" s="194"/>
      <c r="G22" s="194"/>
      <c r="H22" s="194"/>
    </row>
    <row r="23" ht="149.65" customHeight="1" spans="1:8">
      <c r="A23" s="194"/>
      <c r="B23" s="194"/>
      <c r="C23" s="194"/>
      <c r="D23" s="194"/>
      <c r="E23" s="194"/>
      <c r="F23" s="194"/>
      <c r="G23" s="194"/>
      <c r="H23" s="194"/>
    </row>
    <row r="24" ht="15.6" spans="1:8">
      <c r="A24" s="193" t="s">
        <v>21</v>
      </c>
      <c r="B24" s="194"/>
      <c r="C24" s="194"/>
      <c r="D24" s="194"/>
      <c r="E24" s="194"/>
      <c r="F24" s="194"/>
      <c r="G24" s="194"/>
      <c r="H24" s="194"/>
    </row>
    <row r="25" spans="1:8">
      <c r="A25" s="196" t="s">
        <v>22</v>
      </c>
      <c r="B25" s="194" t="s">
        <v>23</v>
      </c>
      <c r="C25" s="194"/>
      <c r="D25" s="194"/>
      <c r="E25" s="194"/>
      <c r="F25" s="194"/>
      <c r="G25" s="194"/>
      <c r="H25" s="194"/>
    </row>
    <row r="26" spans="1:8">
      <c r="A26" s="194"/>
      <c r="B26" s="194"/>
      <c r="C26" s="194"/>
      <c r="D26" s="194"/>
      <c r="E26" s="194"/>
      <c r="F26" s="194"/>
      <c r="G26" s="194"/>
      <c r="H26" s="194"/>
    </row>
    <row r="27" spans="1:8">
      <c r="A27" s="194"/>
      <c r="B27" s="194"/>
      <c r="C27" s="194"/>
      <c r="D27" s="194"/>
      <c r="E27" s="194"/>
      <c r="F27" s="194"/>
      <c r="G27" s="194"/>
      <c r="H27" s="194"/>
    </row>
    <row r="28" spans="1:8">
      <c r="A28" s="194"/>
      <c r="B28" s="194"/>
      <c r="C28" s="194"/>
      <c r="D28" s="194"/>
      <c r="E28" s="194"/>
      <c r="F28" s="194"/>
      <c r="G28" s="194"/>
      <c r="H28" s="194"/>
    </row>
    <row r="29" spans="1:8">
      <c r="A29" s="194"/>
      <c r="B29" s="194"/>
      <c r="C29" s="194"/>
      <c r="D29" s="194"/>
      <c r="E29" s="194"/>
      <c r="F29" s="194"/>
      <c r="G29" s="194"/>
      <c r="H29" s="194"/>
    </row>
    <row r="30" spans="1:8">
      <c r="A30" s="194"/>
      <c r="B30" s="194"/>
      <c r="C30" s="194"/>
      <c r="D30" s="194"/>
      <c r="E30" s="194"/>
      <c r="F30" s="194"/>
      <c r="G30" s="194"/>
      <c r="H30" s="194"/>
    </row>
    <row r="31" spans="1:8">
      <c r="A31" s="194"/>
      <c r="B31" s="194"/>
      <c r="C31" s="194"/>
      <c r="D31" s="194"/>
      <c r="E31" s="194"/>
      <c r="F31" s="194"/>
      <c r="G31" s="194"/>
      <c r="H31" s="194"/>
    </row>
    <row r="32" spans="1:8">
      <c r="A32" s="196" t="s">
        <v>24</v>
      </c>
      <c r="B32" s="194" t="s">
        <v>25</v>
      </c>
      <c r="C32" s="194"/>
      <c r="D32" s="194"/>
      <c r="E32" s="194"/>
      <c r="F32" s="194"/>
      <c r="G32" s="194"/>
      <c r="H32" s="194"/>
    </row>
    <row r="33" spans="1:8">
      <c r="A33" s="194"/>
      <c r="B33" s="194"/>
      <c r="C33" s="194"/>
      <c r="D33" s="194"/>
      <c r="E33" s="194"/>
      <c r="F33" s="194"/>
      <c r="G33" s="194"/>
      <c r="H33" s="194"/>
    </row>
    <row r="34" spans="1:8">
      <c r="A34" s="194"/>
      <c r="B34" s="194"/>
      <c r="C34" s="194"/>
      <c r="D34" s="194"/>
      <c r="E34" s="194"/>
      <c r="F34" s="194"/>
      <c r="G34" s="194"/>
      <c r="H34" s="194"/>
    </row>
    <row r="35" spans="1:8">
      <c r="A35" s="194"/>
      <c r="B35" s="194"/>
      <c r="C35" s="194"/>
      <c r="D35" s="194"/>
      <c r="E35" s="194"/>
      <c r="F35" s="194"/>
      <c r="G35" s="194"/>
      <c r="H35" s="194"/>
    </row>
    <row r="36" spans="1:8">
      <c r="A36" s="194"/>
      <c r="B36" s="194"/>
      <c r="C36" s="194"/>
      <c r="D36" s="194"/>
      <c r="E36" s="194"/>
      <c r="F36" s="194"/>
      <c r="G36" s="194"/>
      <c r="H36" s="194"/>
    </row>
    <row r="37" spans="1:8">
      <c r="A37" s="194"/>
      <c r="B37" s="194"/>
      <c r="C37" s="194"/>
      <c r="D37" s="194"/>
      <c r="E37" s="194"/>
      <c r="F37" s="194"/>
      <c r="G37" s="194"/>
      <c r="H37" s="194"/>
    </row>
    <row r="38" spans="1:8">
      <c r="A38" s="194"/>
      <c r="B38" s="194"/>
      <c r="C38" s="194"/>
      <c r="D38" s="194"/>
      <c r="E38" s="194"/>
      <c r="F38" s="194"/>
      <c r="G38" s="194"/>
      <c r="H38" s="194"/>
    </row>
    <row r="39" spans="1:8">
      <c r="A39" s="194"/>
      <c r="B39" s="194"/>
      <c r="C39" s="194"/>
      <c r="D39" s="194"/>
      <c r="E39" s="194"/>
      <c r="F39" s="194"/>
      <c r="G39" s="194"/>
      <c r="H39" s="194"/>
    </row>
    <row r="40" spans="1:8">
      <c r="A40" s="194"/>
      <c r="B40" s="194"/>
      <c r="C40" s="194"/>
      <c r="D40" s="194"/>
      <c r="E40" s="194"/>
      <c r="F40" s="194"/>
      <c r="G40" s="194"/>
      <c r="H40" s="194"/>
    </row>
    <row r="41" spans="1:8">
      <c r="A41" s="194"/>
      <c r="B41" s="194"/>
      <c r="C41" s="194"/>
      <c r="D41" s="194"/>
      <c r="E41" s="194"/>
      <c r="F41" s="194"/>
      <c r="G41" s="194"/>
      <c r="H41" s="194"/>
    </row>
    <row r="42" spans="1:8">
      <c r="A42" s="194"/>
      <c r="B42" s="194"/>
      <c r="C42" s="194"/>
      <c r="D42" s="194"/>
      <c r="E42" s="194"/>
      <c r="F42" s="194"/>
      <c r="G42" s="194"/>
      <c r="H42" s="194"/>
    </row>
    <row r="43" spans="1:8">
      <c r="A43" s="196" t="s">
        <v>26</v>
      </c>
      <c r="B43" s="194" t="s">
        <v>27</v>
      </c>
      <c r="C43" s="194"/>
      <c r="D43" s="194"/>
      <c r="E43" s="194"/>
      <c r="F43" s="194"/>
      <c r="G43" s="194"/>
      <c r="H43" s="194"/>
    </row>
    <row r="44" spans="1:8">
      <c r="A44" s="196"/>
      <c r="B44" s="194"/>
      <c r="C44" s="194"/>
      <c r="D44" s="194"/>
      <c r="E44" s="194"/>
      <c r="F44" s="194"/>
      <c r="G44" s="194"/>
      <c r="H44" s="194"/>
    </row>
    <row r="45" spans="1:8">
      <c r="A45" s="196"/>
      <c r="B45" s="194"/>
      <c r="C45" s="194"/>
      <c r="D45" s="194"/>
      <c r="E45" s="194"/>
      <c r="F45" s="194"/>
      <c r="G45" s="194"/>
      <c r="H45" s="194"/>
    </row>
    <row r="46" spans="1:8">
      <c r="A46" s="194"/>
      <c r="B46" s="194"/>
      <c r="C46" s="194"/>
      <c r="D46" s="194"/>
      <c r="E46" s="194"/>
      <c r="F46" s="194"/>
      <c r="G46" s="194"/>
      <c r="H46" s="194"/>
    </row>
    <row r="47" spans="1:8">
      <c r="A47" s="194"/>
      <c r="B47" s="194"/>
      <c r="C47" s="194"/>
      <c r="D47" s="194"/>
      <c r="E47" s="194"/>
      <c r="F47" s="194"/>
      <c r="G47" s="194"/>
      <c r="H47" s="194"/>
    </row>
    <row r="48" spans="1:8">
      <c r="A48" s="194"/>
      <c r="B48" s="194"/>
      <c r="C48" s="194"/>
      <c r="D48" s="194"/>
      <c r="E48" s="194"/>
      <c r="F48" s="194"/>
      <c r="G48" s="194"/>
      <c r="H48" s="194"/>
    </row>
    <row r="49" spans="1:8">
      <c r="A49" s="194"/>
      <c r="B49" s="194" t="s">
        <v>28</v>
      </c>
      <c r="C49" s="194"/>
      <c r="D49" s="194"/>
      <c r="E49" s="194"/>
      <c r="F49" s="194"/>
      <c r="G49" s="194"/>
      <c r="H49" s="194"/>
    </row>
    <row r="50" ht="68.25" customHeight="1" spans="1:8">
      <c r="A50" s="194"/>
      <c r="B50" s="197" t="s">
        <v>29</v>
      </c>
      <c r="C50" s="197"/>
      <c r="D50" s="197"/>
      <c r="E50" s="197"/>
      <c r="F50" s="194"/>
      <c r="G50" s="194"/>
      <c r="H50" s="194"/>
    </row>
    <row r="51" spans="1:8">
      <c r="A51" s="196" t="s">
        <v>30</v>
      </c>
      <c r="B51" s="194" t="s">
        <v>31</v>
      </c>
      <c r="C51" s="194"/>
      <c r="D51" s="194"/>
      <c r="E51" s="194"/>
      <c r="F51" s="194"/>
      <c r="G51" s="194"/>
      <c r="H51" s="194"/>
    </row>
    <row r="52" spans="1:8">
      <c r="A52" s="194"/>
      <c r="B52" s="194"/>
      <c r="C52" s="194"/>
      <c r="D52" s="194"/>
      <c r="E52" s="194"/>
      <c r="F52" s="194"/>
      <c r="G52" s="194"/>
      <c r="H52" s="194"/>
    </row>
    <row r="53" spans="1:8">
      <c r="A53" s="194"/>
      <c r="B53" s="194"/>
      <c r="C53" s="194"/>
      <c r="D53" s="194"/>
      <c r="E53" s="194"/>
      <c r="F53" s="194"/>
      <c r="G53" s="194"/>
      <c r="H53" s="194"/>
    </row>
    <row r="54" spans="1:8">
      <c r="A54" s="194"/>
      <c r="B54" s="194"/>
      <c r="C54" s="194"/>
      <c r="D54" s="194"/>
      <c r="E54" s="194"/>
      <c r="F54" s="194"/>
      <c r="G54" s="194"/>
      <c r="H54" s="194"/>
    </row>
    <row r="55" ht="7.5" customHeight="1" spans="1:8">
      <c r="A55" s="194"/>
      <c r="B55" s="194"/>
      <c r="C55" s="194"/>
      <c r="D55" s="194"/>
      <c r="E55" s="194"/>
      <c r="F55" s="194"/>
      <c r="G55" s="194"/>
      <c r="H55" s="194"/>
    </row>
    <row r="56" spans="1:8">
      <c r="A56" s="194"/>
      <c r="B56" s="194"/>
      <c r="C56" s="194"/>
      <c r="D56" s="194"/>
      <c r="E56" s="194"/>
      <c r="F56" s="194"/>
      <c r="G56" s="194"/>
      <c r="H56" s="194"/>
    </row>
    <row r="57" spans="1:8">
      <c r="A57" s="198" t="s">
        <v>32</v>
      </c>
      <c r="B57" s="194" t="s">
        <v>33</v>
      </c>
      <c r="C57" s="194"/>
      <c r="D57" s="194"/>
      <c r="E57" s="194"/>
      <c r="F57" s="194"/>
      <c r="G57" s="194"/>
      <c r="H57" s="194"/>
    </row>
    <row r="58" ht="24.75" customHeight="1" spans="1:8">
      <c r="A58" s="194"/>
      <c r="B58" s="199"/>
      <c r="C58" s="194"/>
      <c r="D58" s="194"/>
      <c r="E58" s="194"/>
      <c r="F58" s="194"/>
      <c r="G58" s="194"/>
      <c r="H58" s="194"/>
    </row>
    <row r="59" ht="23.65" customHeight="1" spans="1:8">
      <c r="A59" s="194"/>
      <c r="B59" s="199"/>
      <c r="C59" s="194"/>
      <c r="D59" s="194"/>
      <c r="E59" s="194"/>
      <c r="F59" s="194"/>
      <c r="G59" s="194"/>
      <c r="H59" s="194"/>
    </row>
    <row r="60" ht="30" customHeight="1" spans="1:8">
      <c r="A60" s="194"/>
      <c r="B60" s="194"/>
      <c r="C60" s="194"/>
      <c r="D60" s="194"/>
      <c r="E60" s="194"/>
      <c r="F60" s="194"/>
      <c r="G60" s="194"/>
      <c r="H60" s="194"/>
    </row>
    <row r="61" spans="1:8">
      <c r="A61" s="196" t="s">
        <v>34</v>
      </c>
      <c r="B61" s="194" t="s">
        <v>35</v>
      </c>
      <c r="C61" s="194"/>
      <c r="D61" s="194"/>
      <c r="E61" s="194"/>
      <c r="F61" s="194"/>
      <c r="G61" s="194"/>
      <c r="H61" s="194"/>
    </row>
    <row r="62" spans="1:8">
      <c r="A62" s="196"/>
      <c r="B62" s="194"/>
      <c r="C62" s="194"/>
      <c r="D62" s="194"/>
      <c r="E62" s="194"/>
      <c r="F62" s="194"/>
      <c r="G62" s="194"/>
      <c r="H62" s="194"/>
    </row>
    <row r="63" spans="1:8">
      <c r="A63" s="196"/>
      <c r="B63" s="194"/>
      <c r="C63" s="194"/>
      <c r="D63" s="194"/>
      <c r="E63" s="194"/>
      <c r="F63" s="194"/>
      <c r="G63" s="194"/>
      <c r="H63" s="194"/>
    </row>
    <row r="64" spans="1:8">
      <c r="A64" s="196"/>
      <c r="B64" s="194"/>
      <c r="C64" s="194"/>
      <c r="D64" s="194"/>
      <c r="E64" s="194"/>
      <c r="F64" s="194"/>
      <c r="G64" s="194"/>
      <c r="H64" s="194"/>
    </row>
    <row r="65" spans="1:8">
      <c r="A65" s="196"/>
      <c r="B65" s="194"/>
      <c r="C65" s="194"/>
      <c r="D65" s="194"/>
      <c r="E65" s="194"/>
      <c r="F65" s="194"/>
      <c r="G65" s="194"/>
      <c r="H65" s="194"/>
    </row>
    <row r="66" spans="1:8">
      <c r="A66" s="196"/>
      <c r="B66" s="194"/>
      <c r="C66" s="194"/>
      <c r="D66" s="194"/>
      <c r="E66" s="194"/>
      <c r="F66" s="194"/>
      <c r="G66" s="194"/>
      <c r="H66" s="194"/>
    </row>
    <row r="67" spans="1:8">
      <c r="A67" s="196"/>
      <c r="B67" s="194"/>
      <c r="C67" s="194"/>
      <c r="D67" s="194"/>
      <c r="E67" s="194"/>
      <c r="F67" s="194"/>
      <c r="G67" s="194"/>
      <c r="H67" s="194"/>
    </row>
    <row r="68" spans="1:8">
      <c r="A68" s="196"/>
      <c r="B68" s="194"/>
      <c r="C68" s="194"/>
      <c r="D68" s="194"/>
      <c r="E68" s="194"/>
      <c r="F68" s="194"/>
      <c r="G68" s="194"/>
      <c r="H68" s="194"/>
    </row>
    <row r="69" spans="1:8">
      <c r="A69" s="194"/>
      <c r="B69" s="194"/>
      <c r="C69" s="194"/>
      <c r="D69" s="194"/>
      <c r="E69" s="194"/>
      <c r="F69" s="194"/>
      <c r="G69" s="194"/>
      <c r="H69" s="194"/>
    </row>
    <row r="70" spans="1:8">
      <c r="A70" s="196" t="s">
        <v>36</v>
      </c>
      <c r="B70" s="194" t="s">
        <v>37</v>
      </c>
      <c r="C70" s="194"/>
      <c r="D70" s="194"/>
      <c r="E70" s="194"/>
      <c r="F70" s="194"/>
      <c r="G70" s="194"/>
      <c r="H70" s="194"/>
    </row>
    <row r="71" spans="1:8">
      <c r="A71" s="194"/>
      <c r="C71" s="194"/>
      <c r="D71" s="194"/>
      <c r="E71" s="194"/>
      <c r="F71" s="194"/>
      <c r="G71" s="194"/>
      <c r="H71" s="194"/>
    </row>
    <row r="72" spans="1:8">
      <c r="A72" s="194"/>
      <c r="B72" s="200"/>
      <c r="C72" s="194"/>
      <c r="D72" s="194"/>
      <c r="E72" s="194"/>
      <c r="F72" s="194"/>
      <c r="G72" s="194"/>
      <c r="H72" s="194"/>
    </row>
    <row r="73" spans="1:8">
      <c r="A73" s="194"/>
      <c r="C73" s="194"/>
      <c r="D73" s="194"/>
      <c r="E73" s="194"/>
      <c r="F73" s="194"/>
      <c r="G73" s="194"/>
      <c r="H73" s="194"/>
    </row>
    <row r="74" spans="1:8">
      <c r="A74" s="194"/>
      <c r="C74" s="194"/>
      <c r="D74" s="194"/>
      <c r="E74" s="194"/>
      <c r="F74" s="194"/>
      <c r="G74" s="194"/>
      <c r="H74" s="194"/>
    </row>
    <row r="75" ht="19.5" customHeight="1" spans="1:8">
      <c r="A75" s="194"/>
      <c r="C75" s="194"/>
      <c r="D75" s="194"/>
      <c r="E75" s="194"/>
      <c r="F75" s="194"/>
      <c r="G75" s="194"/>
      <c r="H75" s="194"/>
    </row>
    <row r="76" spans="1:8">
      <c r="A76" s="196" t="s">
        <v>36</v>
      </c>
      <c r="B76" s="194" t="s">
        <v>38</v>
      </c>
      <c r="C76" s="194"/>
      <c r="D76" s="194"/>
      <c r="E76" s="194"/>
      <c r="F76" s="194"/>
      <c r="G76" s="194"/>
      <c r="H76" s="194"/>
    </row>
    <row r="77" spans="1:8">
      <c r="A77" s="194"/>
      <c r="C77" s="194"/>
      <c r="D77" s="194"/>
      <c r="E77" s="194"/>
      <c r="F77" s="194"/>
      <c r="G77" s="194"/>
      <c r="H77" s="194"/>
    </row>
    <row r="78" spans="1:8">
      <c r="A78" s="194"/>
      <c r="B78" s="194"/>
      <c r="C78" s="194"/>
      <c r="D78" s="194"/>
      <c r="E78" s="194"/>
      <c r="F78" s="194"/>
      <c r="G78" s="194"/>
      <c r="H78" s="194"/>
    </row>
    <row r="88" spans="1:2">
      <c r="A88" s="196" t="s">
        <v>39</v>
      </c>
      <c r="B88" s="194" t="s">
        <v>40</v>
      </c>
    </row>
    <row r="100" spans="1:2">
      <c r="A100" s="196" t="s">
        <v>41</v>
      </c>
      <c r="B100" s="194" t="s">
        <v>42</v>
      </c>
    </row>
  </sheetData>
  <mergeCells count="2">
    <mergeCell ref="A1:H1"/>
    <mergeCell ref="B50:E50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L28"/>
  <sheetViews>
    <sheetView showGridLines="0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P15" sqref="P15"/>
    </sheetView>
  </sheetViews>
  <sheetFormatPr defaultColWidth="9.09259259259259" defaultRowHeight="12"/>
  <cols>
    <col min="1" max="1" width="2.4537037037037" style="2" customWidth="1"/>
    <col min="2" max="3" width="11.4537037037037" style="3" customWidth="1"/>
    <col min="4" max="12" width="10.9074074074074" style="3" customWidth="1"/>
    <col min="13" max="16384" width="9.09259259259259" style="2"/>
  </cols>
  <sheetData>
    <row r="1" ht="16.5" customHeight="1" spans="1:12">
      <c r="A1" s="4" t="s">
        <v>1098</v>
      </c>
      <c r="L1" s="18" t="s">
        <v>1099</v>
      </c>
    </row>
    <row r="2" s="1" customFormat="1" ht="16.5" customHeight="1" spans="1:12">
      <c r="A2" s="5" t="s">
        <v>1100</v>
      </c>
      <c r="B2" s="1" t="s">
        <v>1101</v>
      </c>
      <c r="C2" s="3"/>
      <c r="D2" s="3"/>
      <c r="E2" s="3"/>
      <c r="F2" s="3"/>
      <c r="G2" s="3"/>
      <c r="H2" s="3"/>
      <c r="I2" s="3"/>
      <c r="J2" s="3"/>
      <c r="K2" s="3"/>
      <c r="L2" s="18"/>
    </row>
    <row r="3" s="1" customFormat="1" ht="16.5" customHeight="1" spans="1:12">
      <c r="A3" s="5" t="s">
        <v>1102</v>
      </c>
      <c r="B3" s="1" t="s">
        <v>1103</v>
      </c>
      <c r="C3" s="3"/>
      <c r="D3" s="3"/>
      <c r="E3" s="3"/>
      <c r="F3" s="3"/>
      <c r="G3" s="3"/>
      <c r="H3" s="3"/>
      <c r="I3" s="3"/>
      <c r="J3" s="3"/>
      <c r="K3" s="3"/>
      <c r="L3" s="18"/>
    </row>
    <row r="4" s="1" customFormat="1" ht="16.5" customHeight="1" spans="1:12">
      <c r="A4" s="5" t="s">
        <v>1104</v>
      </c>
      <c r="B4" s="1" t="s">
        <v>1105</v>
      </c>
      <c r="C4" s="3"/>
      <c r="D4" s="3"/>
      <c r="E4" s="3"/>
      <c r="F4" s="3"/>
      <c r="G4" s="3"/>
      <c r="H4" s="3"/>
      <c r="I4" s="3"/>
      <c r="J4" s="3"/>
      <c r="K4" s="3"/>
      <c r="L4" s="18"/>
    </row>
    <row r="5" s="1" customFormat="1" ht="20.65" customHeight="1" spans="1:12">
      <c r="A5" s="5"/>
      <c r="B5" s="6" t="s">
        <v>1106</v>
      </c>
      <c r="C5" s="6"/>
      <c r="D5" s="6"/>
      <c r="E5" s="6">
        <f>COUNTIF(E7:E1000,"本岗位Y")+COUNTIF(D7:E1000,"多技能Y")</f>
        <v>1</v>
      </c>
      <c r="F5" s="6">
        <f t="shared" ref="F5:K5" si="0">COUNTIF(F7:F1000,"本岗位Y")+COUNTIF(E7:F1000,"多技能Y")</f>
        <v>1</v>
      </c>
      <c r="G5" s="6">
        <f t="shared" si="0"/>
        <v>5</v>
      </c>
      <c r="H5" s="6">
        <f t="shared" si="0"/>
        <v>6</v>
      </c>
      <c r="I5" s="6">
        <f t="shared" si="0"/>
        <v>4</v>
      </c>
      <c r="J5" s="6">
        <f t="shared" si="0"/>
        <v>5</v>
      </c>
      <c r="K5" s="6">
        <f t="shared" si="0"/>
        <v>5</v>
      </c>
      <c r="L5" s="18">
        <f>COUNTIF(L7:L999,"&gt;0")</f>
        <v>5</v>
      </c>
    </row>
    <row r="6" s="1" customFormat="1" ht="3.4" customHeight="1" spans="1:1">
      <c r="A6" s="5"/>
    </row>
    <row r="7" ht="19.9" customHeight="1" spans="2:12">
      <c r="B7" s="7" t="s">
        <v>929</v>
      </c>
      <c r="C7" s="7" t="s">
        <v>943</v>
      </c>
      <c r="D7" s="7" t="s">
        <v>1107</v>
      </c>
      <c r="E7" s="8" t="s">
        <v>1108</v>
      </c>
      <c r="F7" s="8" t="s">
        <v>1109</v>
      </c>
      <c r="G7" s="8" t="s">
        <v>1110</v>
      </c>
      <c r="H7" s="8" t="s">
        <v>1111</v>
      </c>
      <c r="I7" s="8" t="s">
        <v>1085</v>
      </c>
      <c r="J7" s="8" t="s">
        <v>1112</v>
      </c>
      <c r="K7" s="8" t="s">
        <v>1113</v>
      </c>
      <c r="L7" s="8" t="s">
        <v>1114</v>
      </c>
    </row>
    <row r="8" ht="19.9" customHeight="1" spans="2:12">
      <c r="B8" s="8" t="s">
        <v>1115</v>
      </c>
      <c r="C8" s="9" t="s">
        <v>1079</v>
      </c>
      <c r="D8" s="10"/>
      <c r="E8" s="11"/>
      <c r="F8" s="11"/>
      <c r="G8" s="12" t="s">
        <v>1116</v>
      </c>
      <c r="H8" s="11"/>
      <c r="I8" s="11"/>
      <c r="J8" s="11"/>
      <c r="K8" s="11"/>
      <c r="L8" s="11">
        <f>COUNTIF(E8:K8,"多技能Y")</f>
        <v>0</v>
      </c>
    </row>
    <row r="9" ht="19.9" customHeight="1" spans="2:12">
      <c r="B9" s="8"/>
      <c r="C9" s="9" t="s">
        <v>1084</v>
      </c>
      <c r="D9" s="11"/>
      <c r="E9" s="11"/>
      <c r="F9" s="11"/>
      <c r="G9" s="13" t="s">
        <v>1117</v>
      </c>
      <c r="H9" s="12" t="s">
        <v>1116</v>
      </c>
      <c r="I9" s="11"/>
      <c r="J9" s="11"/>
      <c r="K9" s="11"/>
      <c r="L9" s="11">
        <f t="shared" ref="L9:L12" si="1">COUNTIF(E9:K9,"多技能Y")</f>
        <v>1</v>
      </c>
    </row>
    <row r="10" spans="2:12">
      <c r="B10" s="8"/>
      <c r="C10" s="9" t="s">
        <v>1118</v>
      </c>
      <c r="D10" s="11"/>
      <c r="E10" s="14"/>
      <c r="F10" s="11"/>
      <c r="G10" s="11"/>
      <c r="H10" s="11"/>
      <c r="I10" s="12" t="s">
        <v>1116</v>
      </c>
      <c r="J10" s="11"/>
      <c r="K10" s="19" t="s">
        <v>1119</v>
      </c>
      <c r="L10" s="11">
        <f t="shared" si="1"/>
        <v>0</v>
      </c>
    </row>
    <row r="11" spans="2:12">
      <c r="B11" s="8"/>
      <c r="C11" s="9" t="s">
        <v>1086</v>
      </c>
      <c r="D11" s="11"/>
      <c r="E11" s="14"/>
      <c r="F11" s="11"/>
      <c r="G11" s="11"/>
      <c r="H11" s="11"/>
      <c r="I11" s="11"/>
      <c r="J11" s="12" t="s">
        <v>1116</v>
      </c>
      <c r="K11" s="19" t="s">
        <v>1119</v>
      </c>
      <c r="L11" s="11">
        <f t="shared" si="1"/>
        <v>0</v>
      </c>
    </row>
    <row r="12" spans="2:12">
      <c r="B12" s="8"/>
      <c r="C12" s="9" t="s">
        <v>1087</v>
      </c>
      <c r="D12" s="11"/>
      <c r="E12" s="14"/>
      <c r="F12" s="11"/>
      <c r="G12" s="11"/>
      <c r="H12" s="11"/>
      <c r="I12" s="19" t="s">
        <v>1119</v>
      </c>
      <c r="J12" s="11"/>
      <c r="K12" s="12" t="s">
        <v>1116</v>
      </c>
      <c r="L12" s="11">
        <f t="shared" si="1"/>
        <v>0</v>
      </c>
    </row>
    <row r="14" ht="24" spans="2:12">
      <c r="B14" s="7" t="s">
        <v>929</v>
      </c>
      <c r="C14" s="7" t="s">
        <v>943</v>
      </c>
      <c r="D14" s="7" t="s">
        <v>1107</v>
      </c>
      <c r="E14" s="8" t="s">
        <v>1108</v>
      </c>
      <c r="F14" s="8" t="s">
        <v>1109</v>
      </c>
      <c r="G14" s="8" t="s">
        <v>1110</v>
      </c>
      <c r="H14" s="8" t="s">
        <v>1111</v>
      </c>
      <c r="I14" s="8" t="s">
        <v>1085</v>
      </c>
      <c r="J14" s="8" t="s">
        <v>1112</v>
      </c>
      <c r="K14" s="8" t="s">
        <v>1113</v>
      </c>
      <c r="L14" s="8" t="s">
        <v>1114</v>
      </c>
    </row>
    <row r="15" spans="2:12">
      <c r="B15" s="15" t="s">
        <v>1120</v>
      </c>
      <c r="C15" s="9">
        <v>1</v>
      </c>
      <c r="D15" s="10"/>
      <c r="E15" s="11"/>
      <c r="F15" s="11"/>
      <c r="G15" s="13" t="s">
        <v>1117</v>
      </c>
      <c r="H15" s="12" t="s">
        <v>1116</v>
      </c>
      <c r="I15" s="11"/>
      <c r="J15" s="13" t="s">
        <v>1117</v>
      </c>
      <c r="K15" s="11"/>
      <c r="L15" s="11">
        <f>COUNTIF(E15:K15,"多技能Y")</f>
        <v>2</v>
      </c>
    </row>
    <row r="16" spans="2:12">
      <c r="B16" s="16"/>
      <c r="C16" s="7">
        <v>2</v>
      </c>
      <c r="D16" s="11"/>
      <c r="E16" s="11"/>
      <c r="F16" s="11"/>
      <c r="G16" s="11"/>
      <c r="H16" s="12" t="s">
        <v>1116</v>
      </c>
      <c r="I16" s="11"/>
      <c r="J16" s="11"/>
      <c r="K16" s="11"/>
      <c r="L16" s="11">
        <f t="shared" ref="L16:L20" si="2">COUNTIF(E16:K16,"多技能Y")</f>
        <v>0</v>
      </c>
    </row>
    <row r="17" spans="2:12">
      <c r="B17" s="16"/>
      <c r="C17" s="7">
        <v>3</v>
      </c>
      <c r="D17" s="11"/>
      <c r="E17" s="14"/>
      <c r="F17" s="11"/>
      <c r="G17" s="11"/>
      <c r="H17" s="11"/>
      <c r="I17" s="12" t="s">
        <v>1116</v>
      </c>
      <c r="J17" s="11"/>
      <c r="K17" s="19" t="s">
        <v>1119</v>
      </c>
      <c r="L17" s="11">
        <f t="shared" si="2"/>
        <v>0</v>
      </c>
    </row>
    <row r="18" spans="2:12">
      <c r="B18" s="16"/>
      <c r="C18" s="7">
        <v>4</v>
      </c>
      <c r="D18" s="11"/>
      <c r="E18" s="14"/>
      <c r="F18" s="11"/>
      <c r="G18" s="11"/>
      <c r="H18" s="11"/>
      <c r="I18" s="13" t="s">
        <v>1117</v>
      </c>
      <c r="J18" s="12" t="s">
        <v>1116</v>
      </c>
      <c r="K18" s="13" t="s">
        <v>1117</v>
      </c>
      <c r="L18" s="11">
        <f t="shared" si="2"/>
        <v>2</v>
      </c>
    </row>
    <row r="19" spans="2:12">
      <c r="B19" s="16"/>
      <c r="C19" s="7">
        <v>5</v>
      </c>
      <c r="D19" s="11"/>
      <c r="E19" s="14"/>
      <c r="F19" s="11"/>
      <c r="G19" s="12" t="s">
        <v>1116</v>
      </c>
      <c r="H19" s="11"/>
      <c r="I19" s="11"/>
      <c r="J19" s="11"/>
      <c r="K19" s="11"/>
      <c r="L19" s="11">
        <f t="shared" si="2"/>
        <v>0</v>
      </c>
    </row>
    <row r="20" spans="2:12">
      <c r="B20" s="17"/>
      <c r="C20" s="7">
        <v>6</v>
      </c>
      <c r="D20" s="11"/>
      <c r="E20" s="14"/>
      <c r="F20" s="11"/>
      <c r="G20" s="11"/>
      <c r="H20" s="11"/>
      <c r="I20" s="11"/>
      <c r="J20" s="11"/>
      <c r="K20" s="12" t="s">
        <v>1116</v>
      </c>
      <c r="L20" s="11">
        <f t="shared" si="2"/>
        <v>0</v>
      </c>
    </row>
    <row r="23" ht="24" spans="2:12">
      <c r="B23" s="7" t="s">
        <v>929</v>
      </c>
      <c r="C23" s="7" t="s">
        <v>943</v>
      </c>
      <c r="D23" s="7" t="s">
        <v>1107</v>
      </c>
      <c r="E23" s="8" t="s">
        <v>1108</v>
      </c>
      <c r="F23" s="8" t="s">
        <v>1109</v>
      </c>
      <c r="G23" s="8" t="s">
        <v>1110</v>
      </c>
      <c r="H23" s="8" t="s">
        <v>1111</v>
      </c>
      <c r="I23" s="8" t="s">
        <v>1085</v>
      </c>
      <c r="J23" s="8" t="s">
        <v>1112</v>
      </c>
      <c r="K23" s="8" t="s">
        <v>1113</v>
      </c>
      <c r="L23" s="8" t="s">
        <v>1114</v>
      </c>
    </row>
    <row r="24" spans="2:12">
      <c r="B24" s="8" t="s">
        <v>1121</v>
      </c>
      <c r="C24" s="9">
        <v>1</v>
      </c>
      <c r="D24" s="10"/>
      <c r="E24" s="12" t="s">
        <v>1116</v>
      </c>
      <c r="F24" s="11"/>
      <c r="G24" s="13" t="s">
        <v>1117</v>
      </c>
      <c r="H24" s="11"/>
      <c r="I24" s="14"/>
      <c r="J24" s="11"/>
      <c r="K24" s="11"/>
      <c r="L24" s="11">
        <f>COUNTIF(E24:K24,"多技能Y")</f>
        <v>1</v>
      </c>
    </row>
    <row r="25" spans="2:12">
      <c r="B25" s="8"/>
      <c r="C25" s="7">
        <v>2</v>
      </c>
      <c r="D25" s="11"/>
      <c r="E25" s="11"/>
      <c r="F25" s="12" t="s">
        <v>1116</v>
      </c>
      <c r="G25" s="11"/>
      <c r="H25" s="11"/>
      <c r="I25" s="12" t="s">
        <v>1116</v>
      </c>
      <c r="J25" s="13" t="s">
        <v>1117</v>
      </c>
      <c r="K25" s="11"/>
      <c r="L25" s="11">
        <f t="shared" ref="L25:L28" si="3">COUNTIF(E25:K25,"多技能Y")</f>
        <v>1</v>
      </c>
    </row>
    <row r="26" spans="2:12">
      <c r="B26" s="8"/>
      <c r="C26" s="9">
        <v>3</v>
      </c>
      <c r="D26" s="11"/>
      <c r="E26" s="14"/>
      <c r="F26" s="11"/>
      <c r="G26" s="11"/>
      <c r="H26" s="11"/>
      <c r="I26" s="14"/>
      <c r="J26" s="11"/>
      <c r="K26" s="11"/>
      <c r="L26" s="11">
        <f t="shared" si="3"/>
        <v>0</v>
      </c>
    </row>
    <row r="27" spans="2:12">
      <c r="B27" s="8"/>
      <c r="C27" s="7">
        <v>4</v>
      </c>
      <c r="D27" s="11"/>
      <c r="E27" s="14"/>
      <c r="F27" s="11"/>
      <c r="G27" s="11"/>
      <c r="H27" s="11"/>
      <c r="I27" s="14"/>
      <c r="J27" s="11"/>
      <c r="K27" s="11"/>
      <c r="L27" s="11">
        <f t="shared" si="3"/>
        <v>0</v>
      </c>
    </row>
    <row r="28" spans="2:12">
      <c r="B28" s="8"/>
      <c r="C28" s="9">
        <v>5</v>
      </c>
      <c r="D28" s="11"/>
      <c r="E28" s="14"/>
      <c r="F28" s="11"/>
      <c r="G28" s="11"/>
      <c r="H28" s="11"/>
      <c r="I28" s="11"/>
      <c r="J28" s="11"/>
      <c r="K28" s="11"/>
      <c r="L28" s="11">
        <f t="shared" si="3"/>
        <v>0</v>
      </c>
    </row>
  </sheetData>
  <protectedRanges>
    <protectedRange sqref="B8:B12 B15:B20 B24:B28" name="Rango1_1_1"/>
  </protectedRanges>
  <mergeCells count="5">
    <mergeCell ref="B5:D5"/>
    <mergeCell ref="B8:B12"/>
    <mergeCell ref="B15:B20"/>
    <mergeCell ref="B24:B28"/>
    <mergeCell ref="L1:L4"/>
  </mergeCells>
  <conditionalFormatting sqref="D1:Z1 D7:Z1048576 B6:Z6 E5:Z5 D2:K4 M2:Z4">
    <cfRule type="cellIs" dxfId="3" priority="1" operator="equal">
      <formula>"多技能N"</formula>
    </cfRule>
    <cfRule type="cellIs" dxfId="10" priority="2" operator="equal">
      <formula>"多技能Y"</formula>
    </cfRule>
    <cfRule type="cellIs" dxfId="11" priority="3" operator="equal">
      <formula>"本岗位Y"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6"/>
  <sheetViews>
    <sheetView zoomScale="80" zoomScaleNormal="8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5"/>
  <cols>
    <col min="1" max="1" width="84.0925925925926" style="188" customWidth="1"/>
    <col min="2" max="16384" width="9" style="120"/>
  </cols>
  <sheetData>
    <row r="1" ht="20.4" spans="1:1">
      <c r="A1" s="189" t="s">
        <v>43</v>
      </c>
    </row>
    <row r="2" ht="43.2" spans="1:1">
      <c r="A2" s="190" t="s">
        <v>44</v>
      </c>
    </row>
    <row r="3" ht="28.8" spans="1:1">
      <c r="A3" s="190" t="s">
        <v>45</v>
      </c>
    </row>
    <row r="4" ht="86.4" spans="1:1">
      <c r="A4" s="190" t="s">
        <v>46</v>
      </c>
    </row>
    <row r="5" ht="57.6" spans="1:1">
      <c r="A5" s="190" t="s">
        <v>47</v>
      </c>
    </row>
    <row r="6" ht="86.4" spans="1:1">
      <c r="A6" s="190" t="s">
        <v>48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696"/>
  <sheetViews>
    <sheetView zoomScale="85" zoomScaleNormal="85" workbookViewId="0">
      <pane xSplit="3" ySplit="5" topLeftCell="D661" activePane="bottomRight" state="frozen"/>
      <selection/>
      <selection pane="topRight"/>
      <selection pane="bottomLeft"/>
      <selection pane="bottomRight" activeCell="C498" sqref="C498:C501"/>
    </sheetView>
  </sheetViews>
  <sheetFormatPr defaultColWidth="5.4537037037037" defaultRowHeight="16.9" customHeight="1"/>
  <cols>
    <col min="1" max="2" width="16.4537037037037" style="147" customWidth="1"/>
    <col min="3" max="3" width="41.2685185185185" style="148" customWidth="1"/>
    <col min="4" max="4" width="8" style="148" customWidth="1"/>
    <col min="5" max="12" width="8" style="147" customWidth="1"/>
    <col min="13" max="16384" width="5.4537037037037" style="149"/>
  </cols>
  <sheetData>
    <row r="1" s="144" customFormat="1" customHeight="1" spans="1:12">
      <c r="A1" s="150" t="s">
        <v>49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="144" customFormat="1" customHeight="1" spans="1:12">
      <c r="A2" s="151" t="s">
        <v>50</v>
      </c>
      <c r="B2" s="151" t="s">
        <v>51</v>
      </c>
      <c r="C2" s="151" t="s">
        <v>52</v>
      </c>
      <c r="D2" s="151"/>
      <c r="E2" s="151"/>
      <c r="F2" s="151"/>
      <c r="G2" s="151"/>
      <c r="H2" s="151"/>
      <c r="I2" s="151"/>
      <c r="J2" s="151"/>
      <c r="K2" s="151"/>
      <c r="L2" s="151"/>
    </row>
    <row r="3" s="144" customFormat="1" customHeight="1" spans="1:1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="144" customFormat="1" customHeight="1" spans="1:12">
      <c r="A4" s="151"/>
      <c r="B4" s="151"/>
      <c r="C4" s="151"/>
      <c r="D4" s="151" t="s">
        <v>53</v>
      </c>
      <c r="E4" s="151"/>
      <c r="F4" s="151"/>
      <c r="G4" s="151" t="s">
        <v>53</v>
      </c>
      <c r="H4" s="151"/>
      <c r="I4" s="151"/>
      <c r="J4" s="151" t="s">
        <v>53</v>
      </c>
      <c r="K4" s="151"/>
      <c r="L4" s="151"/>
    </row>
    <row r="5" s="144" customFormat="1" customHeight="1" spans="1:12">
      <c r="A5" s="151"/>
      <c r="B5" s="151"/>
      <c r="C5" s="151"/>
      <c r="D5" s="151" t="s">
        <v>54</v>
      </c>
      <c r="E5" s="151" t="s">
        <v>55</v>
      </c>
      <c r="F5" s="151" t="s">
        <v>56</v>
      </c>
      <c r="G5" s="151" t="s">
        <v>54</v>
      </c>
      <c r="H5" s="151" t="s">
        <v>55</v>
      </c>
      <c r="I5" s="151" t="s">
        <v>56</v>
      </c>
      <c r="J5" s="151" t="s">
        <v>54</v>
      </c>
      <c r="K5" s="151" t="s">
        <v>55</v>
      </c>
      <c r="L5" s="151" t="s">
        <v>56</v>
      </c>
    </row>
    <row r="6" customHeight="1" spans="1:12">
      <c r="A6" s="152" t="s">
        <v>57</v>
      </c>
      <c r="B6" s="153" t="s">
        <v>58</v>
      </c>
      <c r="C6" s="154" t="s">
        <v>59</v>
      </c>
      <c r="D6" s="152"/>
      <c r="E6" s="152"/>
      <c r="F6" s="152"/>
      <c r="G6" s="152"/>
      <c r="H6" s="152"/>
      <c r="I6" s="152"/>
      <c r="J6" s="152"/>
      <c r="K6" s="152"/>
      <c r="L6" s="152"/>
    </row>
    <row r="7" customHeight="1" spans="1:12">
      <c r="A7" s="152" t="s">
        <v>57</v>
      </c>
      <c r="B7" s="153"/>
      <c r="C7" s="154" t="s">
        <v>60</v>
      </c>
      <c r="D7" s="152"/>
      <c r="E7" s="152"/>
      <c r="F7" s="152"/>
      <c r="G7" s="152"/>
      <c r="H7" s="152"/>
      <c r="I7" s="152"/>
      <c r="J7" s="152"/>
      <c r="K7" s="152"/>
      <c r="L7" s="152"/>
    </row>
    <row r="8" customHeight="1" spans="1:12">
      <c r="A8" s="152" t="s">
        <v>57</v>
      </c>
      <c r="B8" s="153"/>
      <c r="C8" s="154" t="s">
        <v>61</v>
      </c>
      <c r="D8" s="152"/>
      <c r="E8" s="152"/>
      <c r="F8" s="152"/>
      <c r="G8" s="152"/>
      <c r="H8" s="152"/>
      <c r="I8" s="152"/>
      <c r="J8" s="152"/>
      <c r="K8" s="152"/>
      <c r="L8" s="152"/>
    </row>
    <row r="9" customHeight="1" spans="1:12">
      <c r="A9" s="152" t="s">
        <v>57</v>
      </c>
      <c r="B9" s="153"/>
      <c r="C9" s="155" t="s">
        <v>62</v>
      </c>
      <c r="D9" s="152"/>
      <c r="E9" s="152"/>
      <c r="F9" s="152"/>
      <c r="G9" s="152"/>
      <c r="H9" s="152"/>
      <c r="I9" s="152"/>
      <c r="J9" s="152"/>
      <c r="K9" s="152"/>
      <c r="L9" s="152"/>
    </row>
    <row r="10" customHeight="1" spans="1:12">
      <c r="A10" s="152" t="s">
        <v>57</v>
      </c>
      <c r="B10" s="153" t="s">
        <v>63</v>
      </c>
      <c r="C10" s="141" t="s">
        <v>64</v>
      </c>
      <c r="D10" s="152"/>
      <c r="E10" s="152"/>
      <c r="F10" s="152"/>
      <c r="G10" s="152"/>
      <c r="H10" s="152"/>
      <c r="I10" s="152"/>
      <c r="J10" s="152"/>
      <c r="K10" s="152"/>
      <c r="L10" s="152"/>
    </row>
    <row r="11" customHeight="1" spans="1:12">
      <c r="A11" s="152" t="s">
        <v>57</v>
      </c>
      <c r="B11" s="153"/>
      <c r="C11" s="141" t="s">
        <v>65</v>
      </c>
      <c r="D11" s="152"/>
      <c r="E11" s="152"/>
      <c r="F11" s="152"/>
      <c r="G11" s="152"/>
      <c r="H11" s="152"/>
      <c r="I11" s="152"/>
      <c r="J11" s="152"/>
      <c r="K11" s="152"/>
      <c r="L11" s="152"/>
    </row>
    <row r="12" customHeight="1" spans="1:12">
      <c r="A12" s="152" t="s">
        <v>57</v>
      </c>
      <c r="B12" s="153"/>
      <c r="C12" s="141" t="s">
        <v>66</v>
      </c>
      <c r="D12" s="152"/>
      <c r="E12" s="152"/>
      <c r="F12" s="152"/>
      <c r="G12" s="152"/>
      <c r="H12" s="152"/>
      <c r="I12" s="152"/>
      <c r="J12" s="152"/>
      <c r="K12" s="152"/>
      <c r="L12" s="152"/>
    </row>
    <row r="13" customHeight="1" spans="1:12">
      <c r="A13" s="152" t="s">
        <v>57</v>
      </c>
      <c r="B13" s="153" t="s">
        <v>67</v>
      </c>
      <c r="C13" s="141" t="s">
        <v>68</v>
      </c>
      <c r="D13" s="152"/>
      <c r="E13" s="152"/>
      <c r="F13" s="152"/>
      <c r="G13" s="152"/>
      <c r="H13" s="152"/>
      <c r="I13" s="152"/>
      <c r="J13" s="152"/>
      <c r="K13" s="152"/>
      <c r="L13" s="152"/>
    </row>
    <row r="14" customHeight="1" spans="1:12">
      <c r="A14" s="152" t="s">
        <v>57</v>
      </c>
      <c r="B14" s="153"/>
      <c r="C14" s="141" t="s">
        <v>69</v>
      </c>
      <c r="D14" s="152"/>
      <c r="E14" s="152"/>
      <c r="F14" s="152"/>
      <c r="G14" s="152"/>
      <c r="H14" s="152"/>
      <c r="I14" s="152"/>
      <c r="J14" s="152"/>
      <c r="K14" s="152"/>
      <c r="L14" s="152"/>
    </row>
    <row r="15" customHeight="1" spans="1:12">
      <c r="A15" s="152" t="s">
        <v>57</v>
      </c>
      <c r="B15" s="153" t="s">
        <v>70</v>
      </c>
      <c r="C15" s="141" t="s">
        <v>71</v>
      </c>
      <c r="D15" s="152"/>
      <c r="E15" s="152"/>
      <c r="F15" s="152"/>
      <c r="G15" s="152"/>
      <c r="H15" s="152"/>
      <c r="I15" s="152"/>
      <c r="J15" s="152"/>
      <c r="K15" s="152"/>
      <c r="L15" s="152"/>
    </row>
    <row r="16" customHeight="1" spans="1:12">
      <c r="A16" s="152" t="s">
        <v>57</v>
      </c>
      <c r="B16" s="153"/>
      <c r="C16" s="141" t="s">
        <v>72</v>
      </c>
      <c r="D16" s="152"/>
      <c r="E16" s="152"/>
      <c r="F16" s="152"/>
      <c r="G16" s="152"/>
      <c r="H16" s="152"/>
      <c r="I16" s="152"/>
      <c r="J16" s="152"/>
      <c r="K16" s="152"/>
      <c r="L16" s="152"/>
    </row>
    <row r="17" customHeight="1" spans="1:12">
      <c r="A17" s="152" t="s">
        <v>57</v>
      </c>
      <c r="B17" s="153"/>
      <c r="C17" s="141" t="s">
        <v>73</v>
      </c>
      <c r="D17" s="152"/>
      <c r="E17" s="152"/>
      <c r="F17" s="152"/>
      <c r="G17" s="152"/>
      <c r="H17" s="152"/>
      <c r="I17" s="152"/>
      <c r="J17" s="152"/>
      <c r="K17" s="152"/>
      <c r="L17" s="152"/>
    </row>
    <row r="18" customHeight="1" spans="1:12">
      <c r="A18" s="152" t="s">
        <v>57</v>
      </c>
      <c r="B18" s="153"/>
      <c r="C18" s="141" t="s">
        <v>74</v>
      </c>
      <c r="D18" s="152"/>
      <c r="E18" s="152"/>
      <c r="F18" s="152"/>
      <c r="G18" s="152"/>
      <c r="H18" s="152"/>
      <c r="I18" s="152"/>
      <c r="J18" s="152"/>
      <c r="K18" s="152"/>
      <c r="L18" s="152"/>
    </row>
    <row r="19" customHeight="1" spans="1:12">
      <c r="A19" s="152" t="s">
        <v>57</v>
      </c>
      <c r="B19" s="153"/>
      <c r="C19" s="141" t="s">
        <v>75</v>
      </c>
      <c r="D19" s="152"/>
      <c r="E19" s="152"/>
      <c r="F19" s="152"/>
      <c r="G19" s="152"/>
      <c r="H19" s="152"/>
      <c r="I19" s="152"/>
      <c r="J19" s="152"/>
      <c r="K19" s="152"/>
      <c r="L19" s="152"/>
    </row>
    <row r="20" customHeight="1" spans="1:12">
      <c r="A20" s="152" t="s">
        <v>57</v>
      </c>
      <c r="B20" s="153" t="s">
        <v>76</v>
      </c>
      <c r="C20" s="141" t="s">
        <v>77</v>
      </c>
      <c r="D20" s="152"/>
      <c r="E20" s="152"/>
      <c r="F20" s="152"/>
      <c r="G20" s="152"/>
      <c r="H20" s="152"/>
      <c r="I20" s="152"/>
      <c r="J20" s="152"/>
      <c r="K20" s="152"/>
      <c r="L20" s="152"/>
    </row>
    <row r="21" customHeight="1" spans="1:12">
      <c r="A21" s="152" t="s">
        <v>57</v>
      </c>
      <c r="B21" s="153"/>
      <c r="C21" s="141" t="s">
        <v>78</v>
      </c>
      <c r="D21" s="152"/>
      <c r="E21" s="152"/>
      <c r="F21" s="152"/>
      <c r="G21" s="152"/>
      <c r="H21" s="152"/>
      <c r="I21" s="152"/>
      <c r="J21" s="152"/>
      <c r="K21" s="152"/>
      <c r="L21" s="152"/>
    </row>
    <row r="22" customHeight="1" spans="1:12">
      <c r="A22" s="152" t="s">
        <v>57</v>
      </c>
      <c r="B22" s="153"/>
      <c r="C22" s="141" t="s">
        <v>79</v>
      </c>
      <c r="D22" s="152"/>
      <c r="E22" s="152"/>
      <c r="F22" s="152"/>
      <c r="G22" s="152"/>
      <c r="H22" s="152"/>
      <c r="I22" s="152"/>
      <c r="J22" s="152"/>
      <c r="K22" s="152"/>
      <c r="L22" s="152"/>
    </row>
    <row r="23" customHeight="1" spans="1:12">
      <c r="A23" s="152" t="s">
        <v>57</v>
      </c>
      <c r="B23" s="153"/>
      <c r="C23" s="141" t="s">
        <v>80</v>
      </c>
      <c r="D23" s="152"/>
      <c r="E23" s="152"/>
      <c r="F23" s="152"/>
      <c r="G23" s="152"/>
      <c r="H23" s="152"/>
      <c r="I23" s="152"/>
      <c r="J23" s="152"/>
      <c r="K23" s="152"/>
      <c r="L23" s="152"/>
    </row>
    <row r="24" customHeight="1" spans="1:12">
      <c r="A24" s="152" t="s">
        <v>57</v>
      </c>
      <c r="B24" s="153" t="s">
        <v>81</v>
      </c>
      <c r="C24" s="141" t="s">
        <v>82</v>
      </c>
      <c r="D24" s="152"/>
      <c r="E24" s="152"/>
      <c r="F24" s="152"/>
      <c r="G24" s="152"/>
      <c r="H24" s="152"/>
      <c r="I24" s="152"/>
      <c r="J24" s="152"/>
      <c r="K24" s="152"/>
      <c r="L24" s="152"/>
    </row>
    <row r="25" customHeight="1" spans="1:12">
      <c r="A25" s="152" t="s">
        <v>57</v>
      </c>
      <c r="B25" s="153"/>
      <c r="C25" s="141" t="s">
        <v>83</v>
      </c>
      <c r="D25" s="152"/>
      <c r="E25" s="152"/>
      <c r="F25" s="152"/>
      <c r="G25" s="152"/>
      <c r="H25" s="152"/>
      <c r="I25" s="152"/>
      <c r="J25" s="152"/>
      <c r="K25" s="152"/>
      <c r="L25" s="152"/>
    </row>
    <row r="26" customHeight="1" spans="1:12">
      <c r="A26" s="152" t="s">
        <v>57</v>
      </c>
      <c r="B26" s="153"/>
      <c r="C26" s="141" t="s">
        <v>84</v>
      </c>
      <c r="D26" s="152"/>
      <c r="E26" s="152"/>
      <c r="F26" s="152"/>
      <c r="G26" s="152"/>
      <c r="H26" s="152"/>
      <c r="I26" s="152"/>
      <c r="J26" s="152"/>
      <c r="K26" s="152"/>
      <c r="L26" s="152"/>
    </row>
    <row r="27" customHeight="1" spans="1:12">
      <c r="A27" s="152" t="s">
        <v>57</v>
      </c>
      <c r="B27" s="153"/>
      <c r="C27" s="141" t="s">
        <v>85</v>
      </c>
      <c r="D27" s="152"/>
      <c r="E27" s="152"/>
      <c r="F27" s="152"/>
      <c r="G27" s="152"/>
      <c r="H27" s="152"/>
      <c r="I27" s="152"/>
      <c r="J27" s="152"/>
      <c r="K27" s="152"/>
      <c r="L27" s="152"/>
    </row>
    <row r="28" customHeight="1" spans="1:12">
      <c r="A28" s="152" t="s">
        <v>57</v>
      </c>
      <c r="B28" s="153" t="s">
        <v>86</v>
      </c>
      <c r="C28" s="141" t="s">
        <v>87</v>
      </c>
      <c r="D28" s="152"/>
      <c r="E28" s="152"/>
      <c r="F28" s="152"/>
      <c r="G28" s="152"/>
      <c r="H28" s="152"/>
      <c r="I28" s="152"/>
      <c r="J28" s="152"/>
      <c r="K28" s="152"/>
      <c r="L28" s="152"/>
    </row>
    <row r="29" customHeight="1" spans="1:12">
      <c r="A29" s="152" t="s">
        <v>57</v>
      </c>
      <c r="B29" s="153"/>
      <c r="C29" s="141" t="s">
        <v>88</v>
      </c>
      <c r="D29" s="152"/>
      <c r="E29" s="152"/>
      <c r="F29" s="152"/>
      <c r="G29" s="152"/>
      <c r="H29" s="152"/>
      <c r="I29" s="152"/>
      <c r="J29" s="152"/>
      <c r="K29" s="152"/>
      <c r="L29" s="152"/>
    </row>
    <row r="30" customHeight="1" spans="1:12">
      <c r="A30" s="152" t="s">
        <v>57</v>
      </c>
      <c r="B30" s="153"/>
      <c r="C30" s="141" t="s">
        <v>89</v>
      </c>
      <c r="D30" s="152"/>
      <c r="E30" s="152"/>
      <c r="F30" s="152"/>
      <c r="G30" s="152"/>
      <c r="H30" s="152"/>
      <c r="I30" s="152"/>
      <c r="J30" s="152"/>
      <c r="K30" s="152"/>
      <c r="L30" s="152"/>
    </row>
    <row r="31" customHeight="1" spans="1:12">
      <c r="A31" s="152" t="s">
        <v>57</v>
      </c>
      <c r="B31" s="153"/>
      <c r="C31" s="141" t="s">
        <v>90</v>
      </c>
      <c r="D31" s="152"/>
      <c r="E31" s="152"/>
      <c r="F31" s="152"/>
      <c r="G31" s="152"/>
      <c r="H31" s="152"/>
      <c r="I31" s="152"/>
      <c r="J31" s="152"/>
      <c r="K31" s="152"/>
      <c r="L31" s="152"/>
    </row>
    <row r="32" customHeight="1" spans="1:12">
      <c r="A32" s="152" t="s">
        <v>57</v>
      </c>
      <c r="B32" s="153" t="s">
        <v>91</v>
      </c>
      <c r="C32" s="141" t="s">
        <v>92</v>
      </c>
      <c r="D32" s="152"/>
      <c r="E32" s="152"/>
      <c r="F32" s="152"/>
      <c r="G32" s="152"/>
      <c r="H32" s="152"/>
      <c r="I32" s="152"/>
      <c r="J32" s="152"/>
      <c r="K32" s="152"/>
      <c r="L32" s="152"/>
    </row>
    <row r="33" customHeight="1" spans="1:12">
      <c r="A33" s="152" t="s">
        <v>57</v>
      </c>
      <c r="B33" s="153"/>
      <c r="C33" s="141" t="s">
        <v>93</v>
      </c>
      <c r="D33" s="152"/>
      <c r="E33" s="152"/>
      <c r="F33" s="152"/>
      <c r="G33" s="152"/>
      <c r="H33" s="152"/>
      <c r="I33" s="152"/>
      <c r="J33" s="152"/>
      <c r="K33" s="152"/>
      <c r="L33" s="152"/>
    </row>
    <row r="34" customHeight="1" spans="1:12">
      <c r="A34" s="152" t="s">
        <v>57</v>
      </c>
      <c r="B34" s="153"/>
      <c r="C34" s="141" t="s">
        <v>94</v>
      </c>
      <c r="D34" s="152"/>
      <c r="E34" s="152"/>
      <c r="F34" s="152"/>
      <c r="G34" s="152"/>
      <c r="H34" s="152"/>
      <c r="I34" s="152"/>
      <c r="J34" s="152"/>
      <c r="K34" s="152"/>
      <c r="L34" s="152"/>
    </row>
    <row r="35" customHeight="1" spans="1:12">
      <c r="A35" s="152" t="s">
        <v>57</v>
      </c>
      <c r="B35" s="153"/>
      <c r="C35" s="141" t="s">
        <v>95</v>
      </c>
      <c r="D35" s="152"/>
      <c r="E35" s="152"/>
      <c r="F35" s="152"/>
      <c r="G35" s="152"/>
      <c r="H35" s="152"/>
      <c r="I35" s="152"/>
      <c r="J35" s="152"/>
      <c r="K35" s="152"/>
      <c r="L35" s="152"/>
    </row>
    <row r="36" customHeight="1" spans="1:12">
      <c r="A36" s="152" t="s">
        <v>57</v>
      </c>
      <c r="B36" s="153"/>
      <c r="C36" s="141" t="s">
        <v>96</v>
      </c>
      <c r="D36" s="152"/>
      <c r="E36" s="152"/>
      <c r="F36" s="152"/>
      <c r="G36" s="152"/>
      <c r="H36" s="152"/>
      <c r="I36" s="152"/>
      <c r="J36" s="152"/>
      <c r="K36" s="152"/>
      <c r="L36" s="152"/>
    </row>
    <row r="37" customHeight="1" spans="1:12">
      <c r="A37" s="152" t="s">
        <v>57</v>
      </c>
      <c r="B37" s="153"/>
      <c r="C37" s="141" t="s">
        <v>97</v>
      </c>
      <c r="D37" s="152"/>
      <c r="E37" s="152"/>
      <c r="F37" s="152"/>
      <c r="G37" s="152"/>
      <c r="H37" s="152"/>
      <c r="I37" s="152"/>
      <c r="J37" s="152"/>
      <c r="K37" s="152"/>
      <c r="L37" s="152"/>
    </row>
    <row r="38" customHeight="1" spans="1:12">
      <c r="A38" s="152" t="s">
        <v>57</v>
      </c>
      <c r="B38" s="153" t="s">
        <v>98</v>
      </c>
      <c r="C38" s="141" t="s">
        <v>99</v>
      </c>
      <c r="D38" s="152"/>
      <c r="E38" s="152"/>
      <c r="F38" s="152"/>
      <c r="G38" s="152"/>
      <c r="H38" s="152"/>
      <c r="I38" s="152"/>
      <c r="J38" s="152"/>
      <c r="K38" s="152"/>
      <c r="L38" s="152"/>
    </row>
    <row r="39" customHeight="1" spans="1:12">
      <c r="A39" s="152" t="s">
        <v>57</v>
      </c>
      <c r="B39" s="153"/>
      <c r="C39" s="141" t="s">
        <v>100</v>
      </c>
      <c r="D39" s="152"/>
      <c r="E39" s="152"/>
      <c r="F39" s="152"/>
      <c r="G39" s="152"/>
      <c r="H39" s="152"/>
      <c r="I39" s="152"/>
      <c r="J39" s="152"/>
      <c r="K39" s="152"/>
      <c r="L39" s="152"/>
    </row>
    <row r="40" customHeight="1" spans="1:12">
      <c r="A40" s="152" t="s">
        <v>57</v>
      </c>
      <c r="B40" s="153"/>
      <c r="C40" s="141" t="s">
        <v>101</v>
      </c>
      <c r="D40" s="152"/>
      <c r="E40" s="152"/>
      <c r="F40" s="152"/>
      <c r="G40" s="152"/>
      <c r="H40" s="152"/>
      <c r="I40" s="152"/>
      <c r="J40" s="152"/>
      <c r="K40" s="152"/>
      <c r="L40" s="152"/>
    </row>
    <row r="41" customHeight="1" spans="1:12">
      <c r="A41" s="152" t="s">
        <v>57</v>
      </c>
      <c r="B41" s="153" t="s">
        <v>102</v>
      </c>
      <c r="C41" s="141" t="s">
        <v>103</v>
      </c>
      <c r="D41" s="152"/>
      <c r="E41" s="152"/>
      <c r="F41" s="152"/>
      <c r="G41" s="152"/>
      <c r="H41" s="152"/>
      <c r="I41" s="152"/>
      <c r="J41" s="152"/>
      <c r="K41" s="152"/>
      <c r="L41" s="152"/>
    </row>
    <row r="42" customHeight="1" spans="1:12">
      <c r="A42" s="152" t="s">
        <v>57</v>
      </c>
      <c r="B42" s="153"/>
      <c r="C42" s="141" t="s">
        <v>104</v>
      </c>
      <c r="D42" s="152"/>
      <c r="E42" s="152"/>
      <c r="F42" s="152"/>
      <c r="G42" s="152"/>
      <c r="H42" s="152"/>
      <c r="I42" s="152"/>
      <c r="J42" s="152"/>
      <c r="K42" s="152"/>
      <c r="L42" s="152"/>
    </row>
    <row r="43" customHeight="1" spans="1:12">
      <c r="A43" s="152" t="s">
        <v>57</v>
      </c>
      <c r="B43" s="153"/>
      <c r="C43" s="141" t="s">
        <v>105</v>
      </c>
      <c r="D43" s="152"/>
      <c r="E43" s="152"/>
      <c r="F43" s="152"/>
      <c r="G43" s="152"/>
      <c r="H43" s="152"/>
      <c r="I43" s="152"/>
      <c r="J43" s="152"/>
      <c r="K43" s="152"/>
      <c r="L43" s="152"/>
    </row>
    <row r="44" customHeight="1" spans="1:12">
      <c r="A44" s="152" t="s">
        <v>57</v>
      </c>
      <c r="B44" s="153"/>
      <c r="C44" s="141" t="s">
        <v>106</v>
      </c>
      <c r="D44" s="152"/>
      <c r="E44" s="152"/>
      <c r="F44" s="152"/>
      <c r="G44" s="152"/>
      <c r="H44" s="152"/>
      <c r="I44" s="152"/>
      <c r="J44" s="152"/>
      <c r="K44" s="152"/>
      <c r="L44" s="152"/>
    </row>
    <row r="45" customHeight="1" spans="1:12">
      <c r="A45" s="152" t="s">
        <v>57</v>
      </c>
      <c r="B45" s="153" t="s">
        <v>107</v>
      </c>
      <c r="C45" s="141" t="s">
        <v>108</v>
      </c>
      <c r="D45" s="152"/>
      <c r="E45" s="152"/>
      <c r="F45" s="152"/>
      <c r="G45" s="152"/>
      <c r="H45" s="152"/>
      <c r="I45" s="152"/>
      <c r="J45" s="152"/>
      <c r="K45" s="152"/>
      <c r="L45" s="152"/>
    </row>
    <row r="46" customHeight="1" spans="1:12">
      <c r="A46" s="152" t="s">
        <v>57</v>
      </c>
      <c r="B46" s="153"/>
      <c r="C46" s="141" t="s">
        <v>109</v>
      </c>
      <c r="D46" s="152"/>
      <c r="E46" s="152"/>
      <c r="F46" s="152"/>
      <c r="G46" s="152"/>
      <c r="H46" s="152"/>
      <c r="I46" s="152"/>
      <c r="J46" s="152"/>
      <c r="K46" s="152"/>
      <c r="L46" s="152"/>
    </row>
    <row r="47" customHeight="1" spans="1:12">
      <c r="A47" s="152" t="s">
        <v>57</v>
      </c>
      <c r="B47" s="153"/>
      <c r="C47" s="141" t="s">
        <v>110</v>
      </c>
      <c r="D47" s="152"/>
      <c r="E47" s="152"/>
      <c r="F47" s="152"/>
      <c r="G47" s="152"/>
      <c r="H47" s="152"/>
      <c r="I47" s="152"/>
      <c r="J47" s="152"/>
      <c r="K47" s="152"/>
      <c r="L47" s="152"/>
    </row>
    <row r="48" customHeight="1" spans="1:12">
      <c r="A48" s="152" t="s">
        <v>57</v>
      </c>
      <c r="B48" s="153" t="s">
        <v>111</v>
      </c>
      <c r="C48" s="141" t="s">
        <v>112</v>
      </c>
      <c r="D48" s="152"/>
      <c r="E48" s="152"/>
      <c r="F48" s="152"/>
      <c r="G48" s="152"/>
      <c r="H48" s="152"/>
      <c r="I48" s="152"/>
      <c r="J48" s="152"/>
      <c r="K48" s="152"/>
      <c r="L48" s="152"/>
    </row>
    <row r="49" customHeight="1" spans="1:12">
      <c r="A49" s="152" t="s">
        <v>57</v>
      </c>
      <c r="B49" s="153"/>
      <c r="C49" s="141" t="s">
        <v>113</v>
      </c>
      <c r="D49" s="152"/>
      <c r="E49" s="152"/>
      <c r="F49" s="152"/>
      <c r="G49" s="152"/>
      <c r="H49" s="152"/>
      <c r="I49" s="152"/>
      <c r="J49" s="152"/>
      <c r="K49" s="152"/>
      <c r="L49" s="152"/>
    </row>
    <row r="50" customHeight="1" spans="1:12">
      <c r="A50" s="152" t="s">
        <v>57</v>
      </c>
      <c r="B50" s="153"/>
      <c r="C50" s="141" t="s">
        <v>114</v>
      </c>
      <c r="D50" s="152"/>
      <c r="E50" s="152"/>
      <c r="F50" s="152"/>
      <c r="G50" s="152"/>
      <c r="H50" s="152"/>
      <c r="I50" s="152"/>
      <c r="J50" s="152"/>
      <c r="K50" s="152"/>
      <c r="L50" s="152"/>
    </row>
    <row r="51" customHeight="1" spans="1:12">
      <c r="A51" s="152" t="s">
        <v>57</v>
      </c>
      <c r="B51" s="153"/>
      <c r="C51" s="141" t="s">
        <v>115</v>
      </c>
      <c r="D51" s="152"/>
      <c r="E51" s="152"/>
      <c r="F51" s="152"/>
      <c r="G51" s="152"/>
      <c r="H51" s="152"/>
      <c r="I51" s="152"/>
      <c r="J51" s="152"/>
      <c r="K51" s="152"/>
      <c r="L51" s="152"/>
    </row>
    <row r="52" customHeight="1" spans="1:12">
      <c r="A52" s="152" t="s">
        <v>57</v>
      </c>
      <c r="B52" s="153" t="s">
        <v>116</v>
      </c>
      <c r="C52" s="141" t="s">
        <v>117</v>
      </c>
      <c r="D52" s="152"/>
      <c r="E52" s="152"/>
      <c r="F52" s="152"/>
      <c r="G52" s="152"/>
      <c r="H52" s="152"/>
      <c r="I52" s="152"/>
      <c r="J52" s="152"/>
      <c r="K52" s="152"/>
      <c r="L52" s="152"/>
    </row>
    <row r="53" customHeight="1" spans="1:12">
      <c r="A53" s="152" t="s">
        <v>57</v>
      </c>
      <c r="B53" s="153"/>
      <c r="C53" s="141" t="s">
        <v>118</v>
      </c>
      <c r="D53" s="152"/>
      <c r="E53" s="152"/>
      <c r="F53" s="152"/>
      <c r="G53" s="152"/>
      <c r="H53" s="152"/>
      <c r="I53" s="152"/>
      <c r="J53" s="152"/>
      <c r="K53" s="152"/>
      <c r="L53" s="152"/>
    </row>
    <row r="54" customHeight="1" spans="1:12">
      <c r="A54" s="152" t="s">
        <v>57</v>
      </c>
      <c r="B54" s="153"/>
      <c r="C54" s="141" t="s">
        <v>119</v>
      </c>
      <c r="D54" s="152"/>
      <c r="E54" s="152"/>
      <c r="F54" s="152"/>
      <c r="G54" s="152"/>
      <c r="H54" s="152"/>
      <c r="I54" s="152"/>
      <c r="J54" s="152"/>
      <c r="K54" s="152"/>
      <c r="L54" s="152"/>
    </row>
    <row r="55" customHeight="1" spans="1:12">
      <c r="A55" s="152" t="s">
        <v>57</v>
      </c>
      <c r="B55" s="153" t="s">
        <v>120</v>
      </c>
      <c r="C55" s="141" t="s">
        <v>121</v>
      </c>
      <c r="D55" s="152"/>
      <c r="E55" s="152"/>
      <c r="F55" s="152"/>
      <c r="G55" s="152"/>
      <c r="H55" s="152"/>
      <c r="I55" s="152"/>
      <c r="J55" s="152"/>
      <c r="K55" s="152"/>
      <c r="L55" s="152"/>
    </row>
    <row r="56" customHeight="1" spans="1:12">
      <c r="A56" s="152" t="s">
        <v>57</v>
      </c>
      <c r="B56" s="153"/>
      <c r="C56" s="141" t="s">
        <v>122</v>
      </c>
      <c r="D56" s="152"/>
      <c r="E56" s="152"/>
      <c r="F56" s="152"/>
      <c r="G56" s="152"/>
      <c r="H56" s="152"/>
      <c r="I56" s="152"/>
      <c r="J56" s="152"/>
      <c r="K56" s="152"/>
      <c r="L56" s="152"/>
    </row>
    <row r="57" customHeight="1" spans="1:12">
      <c r="A57" s="152" t="s">
        <v>57</v>
      </c>
      <c r="B57" s="153"/>
      <c r="C57" s="141" t="s">
        <v>123</v>
      </c>
      <c r="D57" s="152"/>
      <c r="E57" s="152"/>
      <c r="F57" s="152"/>
      <c r="G57" s="152"/>
      <c r="H57" s="152"/>
      <c r="I57" s="152"/>
      <c r="J57" s="152"/>
      <c r="K57" s="152"/>
      <c r="L57" s="152"/>
    </row>
    <row r="58" customHeight="1" spans="1:12">
      <c r="A58" s="152" t="s">
        <v>57</v>
      </c>
      <c r="B58" s="153"/>
      <c r="C58" s="141" t="s">
        <v>124</v>
      </c>
      <c r="D58" s="152"/>
      <c r="E58" s="152"/>
      <c r="F58" s="152"/>
      <c r="G58" s="152"/>
      <c r="H58" s="152"/>
      <c r="I58" s="152"/>
      <c r="J58" s="152"/>
      <c r="K58" s="152"/>
      <c r="L58" s="152"/>
    </row>
    <row r="59" customHeight="1" spans="1:12">
      <c r="A59" s="152" t="s">
        <v>57</v>
      </c>
      <c r="B59" s="153"/>
      <c r="C59" s="141" t="s">
        <v>125</v>
      </c>
      <c r="D59" s="152"/>
      <c r="E59" s="152"/>
      <c r="F59" s="152"/>
      <c r="G59" s="152"/>
      <c r="H59" s="152"/>
      <c r="I59" s="152"/>
      <c r="J59" s="152"/>
      <c r="K59" s="152"/>
      <c r="L59" s="152"/>
    </row>
    <row r="60" customHeight="1" spans="1:12">
      <c r="A60" s="152" t="s">
        <v>57</v>
      </c>
      <c r="B60" s="153" t="s">
        <v>126</v>
      </c>
      <c r="C60" s="141" t="s">
        <v>127</v>
      </c>
      <c r="D60" s="152"/>
      <c r="E60" s="152"/>
      <c r="F60" s="152"/>
      <c r="G60" s="152"/>
      <c r="H60" s="152"/>
      <c r="I60" s="152"/>
      <c r="J60" s="152"/>
      <c r="K60" s="152"/>
      <c r="L60" s="152"/>
    </row>
    <row r="61" customHeight="1" spans="1:12">
      <c r="A61" s="152" t="s">
        <v>57</v>
      </c>
      <c r="B61" s="153"/>
      <c r="C61" s="141" t="s">
        <v>128</v>
      </c>
      <c r="D61" s="152"/>
      <c r="E61" s="152"/>
      <c r="F61" s="152"/>
      <c r="G61" s="152"/>
      <c r="H61" s="152"/>
      <c r="I61" s="152"/>
      <c r="J61" s="152"/>
      <c r="K61" s="152"/>
      <c r="L61" s="152"/>
    </row>
    <row r="62" customHeight="1" spans="1:12">
      <c r="A62" s="152" t="s">
        <v>57</v>
      </c>
      <c r="B62" s="153"/>
      <c r="C62" s="141" t="s">
        <v>129</v>
      </c>
      <c r="D62" s="152"/>
      <c r="E62" s="152"/>
      <c r="F62" s="152"/>
      <c r="G62" s="152"/>
      <c r="H62" s="152"/>
      <c r="I62" s="152"/>
      <c r="J62" s="152"/>
      <c r="K62" s="152"/>
      <c r="L62" s="152"/>
    </row>
    <row r="63" customHeight="1" spans="1:12">
      <c r="A63" s="152" t="s">
        <v>57</v>
      </c>
      <c r="B63" s="153"/>
      <c r="C63" s="141" t="s">
        <v>130</v>
      </c>
      <c r="D63" s="152"/>
      <c r="E63" s="152"/>
      <c r="F63" s="152"/>
      <c r="G63" s="152"/>
      <c r="H63" s="152"/>
      <c r="I63" s="152"/>
      <c r="J63" s="152"/>
      <c r="K63" s="152"/>
      <c r="L63" s="152"/>
    </row>
    <row r="64" customHeight="1" spans="1:12">
      <c r="A64" s="152" t="s">
        <v>57</v>
      </c>
      <c r="B64" s="153" t="s">
        <v>131</v>
      </c>
      <c r="C64" s="141" t="s">
        <v>132</v>
      </c>
      <c r="D64" s="152"/>
      <c r="E64" s="152"/>
      <c r="F64" s="152"/>
      <c r="G64" s="152"/>
      <c r="H64" s="152"/>
      <c r="I64" s="152"/>
      <c r="J64" s="152"/>
      <c r="K64" s="152"/>
      <c r="L64" s="152"/>
    </row>
    <row r="65" customHeight="1" spans="1:12">
      <c r="A65" s="152" t="s">
        <v>57</v>
      </c>
      <c r="B65" s="153"/>
      <c r="C65" s="141" t="s">
        <v>133</v>
      </c>
      <c r="D65" s="152"/>
      <c r="E65" s="152"/>
      <c r="F65" s="152"/>
      <c r="G65" s="152"/>
      <c r="H65" s="152"/>
      <c r="I65" s="152"/>
      <c r="J65" s="152"/>
      <c r="K65" s="152"/>
      <c r="L65" s="152"/>
    </row>
    <row r="66" customHeight="1" spans="1:12">
      <c r="A66" s="152" t="s">
        <v>57</v>
      </c>
      <c r="B66" s="153"/>
      <c r="C66" s="141" t="s">
        <v>134</v>
      </c>
      <c r="D66" s="152"/>
      <c r="E66" s="152"/>
      <c r="F66" s="152"/>
      <c r="G66" s="152"/>
      <c r="H66" s="152"/>
      <c r="I66" s="152"/>
      <c r="J66" s="152"/>
      <c r="K66" s="152"/>
      <c r="L66" s="152"/>
    </row>
    <row r="67" customHeight="1" spans="1:12">
      <c r="A67" s="152" t="s">
        <v>57</v>
      </c>
      <c r="B67" s="153"/>
      <c r="C67" s="141" t="s">
        <v>135</v>
      </c>
      <c r="D67" s="152"/>
      <c r="E67" s="152"/>
      <c r="F67" s="152"/>
      <c r="G67" s="152"/>
      <c r="H67" s="152"/>
      <c r="I67" s="152"/>
      <c r="J67" s="152"/>
      <c r="K67" s="152"/>
      <c r="L67" s="152"/>
    </row>
    <row r="68" customHeight="1" spans="1:12">
      <c r="A68" s="152" t="s">
        <v>57</v>
      </c>
      <c r="B68" s="156" t="s">
        <v>136</v>
      </c>
      <c r="C68" s="157" t="s">
        <v>137</v>
      </c>
      <c r="D68" s="152"/>
      <c r="E68" s="152"/>
      <c r="F68" s="152"/>
      <c r="G68" s="152"/>
      <c r="H68" s="152"/>
      <c r="I68" s="152"/>
      <c r="J68" s="152"/>
      <c r="K68" s="152"/>
      <c r="L68" s="152"/>
    </row>
    <row r="69" customHeight="1" spans="1:12">
      <c r="A69" s="152" t="s">
        <v>57</v>
      </c>
      <c r="B69" s="153" t="s">
        <v>138</v>
      </c>
      <c r="C69" s="157" t="s">
        <v>139</v>
      </c>
      <c r="D69" s="152"/>
      <c r="E69" s="152"/>
      <c r="F69" s="152"/>
      <c r="G69" s="152"/>
      <c r="H69" s="152"/>
      <c r="I69" s="152"/>
      <c r="J69" s="152"/>
      <c r="K69" s="152"/>
      <c r="L69" s="152"/>
    </row>
    <row r="70" customHeight="1" spans="1:12">
      <c r="A70" s="152" t="s">
        <v>57</v>
      </c>
      <c r="B70" s="153"/>
      <c r="C70" s="157" t="s">
        <v>140</v>
      </c>
      <c r="D70" s="152"/>
      <c r="E70" s="152"/>
      <c r="F70" s="152"/>
      <c r="G70" s="152"/>
      <c r="H70" s="152"/>
      <c r="I70" s="152"/>
      <c r="J70" s="152"/>
      <c r="K70" s="152"/>
      <c r="L70" s="152"/>
    </row>
    <row r="71" customHeight="1" spans="1:12">
      <c r="A71" s="152" t="s">
        <v>57</v>
      </c>
      <c r="B71" s="153" t="s">
        <v>141</v>
      </c>
      <c r="C71" s="141" t="s">
        <v>142</v>
      </c>
      <c r="D71" s="152"/>
      <c r="E71" s="152"/>
      <c r="F71" s="152"/>
      <c r="G71" s="152"/>
      <c r="H71" s="152"/>
      <c r="I71" s="152"/>
      <c r="J71" s="152"/>
      <c r="K71" s="152"/>
      <c r="L71" s="152"/>
    </row>
    <row r="72" customHeight="1" spans="1:12">
      <c r="A72" s="152" t="s">
        <v>57</v>
      </c>
      <c r="B72" s="153"/>
      <c r="C72" s="141" t="s">
        <v>143</v>
      </c>
      <c r="D72" s="152"/>
      <c r="E72" s="152"/>
      <c r="F72" s="152"/>
      <c r="G72" s="152"/>
      <c r="H72" s="152"/>
      <c r="I72" s="152"/>
      <c r="J72" s="152"/>
      <c r="K72" s="152"/>
      <c r="L72" s="152"/>
    </row>
    <row r="73" customHeight="1" spans="1:12">
      <c r="A73" s="152" t="s">
        <v>144</v>
      </c>
      <c r="B73" s="158" t="s">
        <v>145</v>
      </c>
      <c r="C73" s="159" t="s">
        <v>146</v>
      </c>
      <c r="D73" s="152"/>
      <c r="E73" s="152"/>
      <c r="F73" s="152"/>
      <c r="G73" s="152"/>
      <c r="H73" s="152"/>
      <c r="I73" s="152"/>
      <c r="J73" s="152"/>
      <c r="K73" s="152"/>
      <c r="L73" s="152"/>
    </row>
    <row r="74" customHeight="1" spans="1:12">
      <c r="A74" s="152" t="str">
        <f t="shared" ref="A74:A114" si="0">A73</f>
        <v>人力体系</v>
      </c>
      <c r="B74" s="158"/>
      <c r="C74" s="159" t="s">
        <v>147</v>
      </c>
      <c r="D74" s="152"/>
      <c r="E74" s="152"/>
      <c r="F74" s="152"/>
      <c r="G74" s="152"/>
      <c r="H74" s="152"/>
      <c r="I74" s="152"/>
      <c r="J74" s="152"/>
      <c r="K74" s="152"/>
      <c r="L74" s="152"/>
    </row>
    <row r="75" customHeight="1" spans="1:12">
      <c r="A75" s="152" t="str">
        <f t="shared" si="0"/>
        <v>人力体系</v>
      </c>
      <c r="B75" s="158"/>
      <c r="C75" s="159" t="s">
        <v>148</v>
      </c>
      <c r="D75" s="152"/>
      <c r="E75" s="152"/>
      <c r="F75" s="152"/>
      <c r="G75" s="152"/>
      <c r="H75" s="152"/>
      <c r="I75" s="152"/>
      <c r="J75" s="152"/>
      <c r="K75" s="152"/>
      <c r="L75" s="152"/>
    </row>
    <row r="76" customHeight="1" spans="1:12">
      <c r="A76" s="152" t="str">
        <f t="shared" si="0"/>
        <v>人力体系</v>
      </c>
      <c r="B76" s="158"/>
      <c r="C76" s="159" t="s">
        <v>149</v>
      </c>
      <c r="D76" s="152"/>
      <c r="E76" s="152"/>
      <c r="F76" s="152"/>
      <c r="G76" s="152"/>
      <c r="H76" s="152"/>
      <c r="I76" s="152"/>
      <c r="J76" s="152"/>
      <c r="K76" s="152"/>
      <c r="L76" s="152"/>
    </row>
    <row r="77" customHeight="1" spans="1:12">
      <c r="A77" s="152" t="str">
        <f t="shared" si="0"/>
        <v>人力体系</v>
      </c>
      <c r="B77" s="158"/>
      <c r="C77" s="159" t="s">
        <v>150</v>
      </c>
      <c r="D77" s="152"/>
      <c r="E77" s="152"/>
      <c r="F77" s="152"/>
      <c r="G77" s="152"/>
      <c r="H77" s="152"/>
      <c r="I77" s="152"/>
      <c r="J77" s="152"/>
      <c r="K77" s="152"/>
      <c r="L77" s="152"/>
    </row>
    <row r="78" customHeight="1" spans="1:12">
      <c r="A78" s="152" t="str">
        <f t="shared" si="0"/>
        <v>人力体系</v>
      </c>
      <c r="B78" s="158"/>
      <c r="C78" s="159" t="s">
        <v>151</v>
      </c>
      <c r="D78" s="152"/>
      <c r="E78" s="152"/>
      <c r="F78" s="152"/>
      <c r="G78" s="152"/>
      <c r="H78" s="152"/>
      <c r="I78" s="152"/>
      <c r="J78" s="152"/>
      <c r="K78" s="152"/>
      <c r="L78" s="152"/>
    </row>
    <row r="79" customHeight="1" spans="1:12">
      <c r="A79" s="152" t="str">
        <f t="shared" si="0"/>
        <v>人力体系</v>
      </c>
      <c r="B79" s="158"/>
      <c r="C79" s="159" t="s">
        <v>152</v>
      </c>
      <c r="D79" s="152"/>
      <c r="E79" s="152"/>
      <c r="F79" s="152"/>
      <c r="G79" s="152"/>
      <c r="H79" s="152"/>
      <c r="I79" s="152"/>
      <c r="J79" s="152"/>
      <c r="K79" s="152"/>
      <c r="L79" s="152"/>
    </row>
    <row r="80" customHeight="1" spans="1:12">
      <c r="A80" s="152" t="str">
        <f t="shared" si="0"/>
        <v>人力体系</v>
      </c>
      <c r="B80" s="158" t="s">
        <v>153</v>
      </c>
      <c r="C80" s="159" t="s">
        <v>154</v>
      </c>
      <c r="D80" s="152"/>
      <c r="E80" s="152"/>
      <c r="F80" s="152"/>
      <c r="G80" s="152"/>
      <c r="H80" s="152"/>
      <c r="I80" s="152"/>
      <c r="J80" s="152"/>
      <c r="K80" s="152"/>
      <c r="L80" s="152"/>
    </row>
    <row r="81" customHeight="1" spans="1:12">
      <c r="A81" s="152" t="str">
        <f t="shared" si="0"/>
        <v>人力体系</v>
      </c>
      <c r="B81" s="158"/>
      <c r="C81" s="159" t="s">
        <v>155</v>
      </c>
      <c r="D81" s="152"/>
      <c r="E81" s="152"/>
      <c r="F81" s="152"/>
      <c r="G81" s="152"/>
      <c r="H81" s="152"/>
      <c r="I81" s="152"/>
      <c r="J81" s="152"/>
      <c r="K81" s="152"/>
      <c r="L81" s="152"/>
    </row>
    <row r="82" customHeight="1" spans="1:12">
      <c r="A82" s="152" t="str">
        <f t="shared" si="0"/>
        <v>人力体系</v>
      </c>
      <c r="B82" s="158"/>
      <c r="C82" s="159" t="s">
        <v>156</v>
      </c>
      <c r="D82" s="152"/>
      <c r="E82" s="152"/>
      <c r="F82" s="152"/>
      <c r="G82" s="152"/>
      <c r="H82" s="152"/>
      <c r="I82" s="152"/>
      <c r="J82" s="152"/>
      <c r="K82" s="152"/>
      <c r="L82" s="152"/>
    </row>
    <row r="83" customHeight="1" spans="1:12">
      <c r="A83" s="152" t="str">
        <f t="shared" si="0"/>
        <v>人力体系</v>
      </c>
      <c r="B83" s="158"/>
      <c r="C83" s="159" t="s">
        <v>157</v>
      </c>
      <c r="D83" s="152"/>
      <c r="E83" s="152"/>
      <c r="F83" s="152"/>
      <c r="G83" s="152"/>
      <c r="H83" s="152"/>
      <c r="I83" s="152"/>
      <c r="J83" s="152"/>
      <c r="K83" s="152"/>
      <c r="L83" s="152"/>
    </row>
    <row r="84" customHeight="1" spans="1:12">
      <c r="A84" s="152" t="str">
        <f t="shared" si="0"/>
        <v>人力体系</v>
      </c>
      <c r="B84" s="158"/>
      <c r="C84" s="159" t="s">
        <v>158</v>
      </c>
      <c r="D84" s="152"/>
      <c r="E84" s="152"/>
      <c r="F84" s="152"/>
      <c r="G84" s="152"/>
      <c r="H84" s="152"/>
      <c r="I84" s="152"/>
      <c r="J84" s="152"/>
      <c r="K84" s="152"/>
      <c r="L84" s="152"/>
    </row>
    <row r="85" customHeight="1" spans="1:12">
      <c r="A85" s="152" t="str">
        <f t="shared" si="0"/>
        <v>人力体系</v>
      </c>
      <c r="B85" s="158"/>
      <c r="C85" s="159" t="s">
        <v>159</v>
      </c>
      <c r="D85" s="152"/>
      <c r="E85" s="152"/>
      <c r="F85" s="152"/>
      <c r="G85" s="152"/>
      <c r="H85" s="152"/>
      <c r="I85" s="152"/>
      <c r="J85" s="152"/>
      <c r="K85" s="152"/>
      <c r="L85" s="152"/>
    </row>
    <row r="86" customHeight="1" spans="1:12">
      <c r="A86" s="152" t="str">
        <f t="shared" si="0"/>
        <v>人力体系</v>
      </c>
      <c r="B86" s="158" t="s">
        <v>160</v>
      </c>
      <c r="C86" s="158" t="s">
        <v>161</v>
      </c>
      <c r="D86" s="152"/>
      <c r="E86" s="152"/>
      <c r="F86" s="152"/>
      <c r="G86" s="152"/>
      <c r="H86" s="152"/>
      <c r="I86" s="152"/>
      <c r="J86" s="152"/>
      <c r="K86" s="152"/>
      <c r="L86" s="152"/>
    </row>
    <row r="87" customHeight="1" spans="1:12">
      <c r="A87" s="152" t="str">
        <f t="shared" si="0"/>
        <v>人力体系</v>
      </c>
      <c r="B87" s="158"/>
      <c r="C87" s="159" t="s">
        <v>162</v>
      </c>
      <c r="D87" s="152"/>
      <c r="E87" s="152"/>
      <c r="F87" s="152"/>
      <c r="G87" s="152"/>
      <c r="H87" s="152"/>
      <c r="I87" s="152"/>
      <c r="J87" s="152"/>
      <c r="K87" s="152"/>
      <c r="L87" s="152"/>
    </row>
    <row r="88" customHeight="1" spans="1:12">
      <c r="A88" s="152" t="str">
        <f t="shared" si="0"/>
        <v>人力体系</v>
      </c>
      <c r="B88" s="158"/>
      <c r="C88" s="158" t="s">
        <v>163</v>
      </c>
      <c r="D88" s="152"/>
      <c r="E88" s="152"/>
      <c r="F88" s="152"/>
      <c r="G88" s="152"/>
      <c r="H88" s="152"/>
      <c r="I88" s="152"/>
      <c r="J88" s="152"/>
      <c r="K88" s="152"/>
      <c r="L88" s="152"/>
    </row>
    <row r="89" customHeight="1" spans="1:12">
      <c r="A89" s="152" t="str">
        <f t="shared" si="0"/>
        <v>人力体系</v>
      </c>
      <c r="B89" s="158"/>
      <c r="C89" s="158" t="s">
        <v>164</v>
      </c>
      <c r="D89" s="152"/>
      <c r="E89" s="152"/>
      <c r="F89" s="152"/>
      <c r="G89" s="152"/>
      <c r="H89" s="152"/>
      <c r="I89" s="152"/>
      <c r="J89" s="152"/>
      <c r="K89" s="152"/>
      <c r="L89" s="152"/>
    </row>
    <row r="90" customHeight="1" spans="1:12">
      <c r="A90" s="152" t="str">
        <f t="shared" si="0"/>
        <v>人力体系</v>
      </c>
      <c r="B90" s="158"/>
      <c r="C90" s="158" t="s">
        <v>165</v>
      </c>
      <c r="D90" s="152"/>
      <c r="E90" s="152"/>
      <c r="F90" s="152"/>
      <c r="G90" s="152"/>
      <c r="H90" s="152"/>
      <c r="I90" s="152"/>
      <c r="J90" s="152"/>
      <c r="K90" s="152"/>
      <c r="L90" s="152"/>
    </row>
    <row r="91" customHeight="1" spans="1:12">
      <c r="A91" s="152" t="str">
        <f t="shared" si="0"/>
        <v>人力体系</v>
      </c>
      <c r="B91" s="158"/>
      <c r="C91" s="158" t="s">
        <v>166</v>
      </c>
      <c r="D91" s="152"/>
      <c r="E91" s="152"/>
      <c r="F91" s="152"/>
      <c r="G91" s="152"/>
      <c r="H91" s="152"/>
      <c r="I91" s="152"/>
      <c r="J91" s="152"/>
      <c r="K91" s="152"/>
      <c r="L91" s="152"/>
    </row>
    <row r="92" customHeight="1" spans="1:12">
      <c r="A92" s="152" t="str">
        <f t="shared" si="0"/>
        <v>人力体系</v>
      </c>
      <c r="B92" s="158" t="s">
        <v>167</v>
      </c>
      <c r="C92" s="158" t="s">
        <v>168</v>
      </c>
      <c r="D92" s="152"/>
      <c r="E92" s="152"/>
      <c r="F92" s="152"/>
      <c r="G92" s="152"/>
      <c r="H92" s="152"/>
      <c r="I92" s="152"/>
      <c r="J92" s="152"/>
      <c r="K92" s="152"/>
      <c r="L92" s="152"/>
    </row>
    <row r="93" customHeight="1" spans="1:12">
      <c r="A93" s="152" t="str">
        <f t="shared" si="0"/>
        <v>人力体系</v>
      </c>
      <c r="B93" s="158"/>
      <c r="C93" s="158" t="s">
        <v>169</v>
      </c>
      <c r="D93" s="152"/>
      <c r="E93" s="152"/>
      <c r="F93" s="152"/>
      <c r="G93" s="152"/>
      <c r="H93" s="152"/>
      <c r="I93" s="152"/>
      <c r="J93" s="152"/>
      <c r="K93" s="152"/>
      <c r="L93" s="152"/>
    </row>
    <row r="94" customHeight="1" spans="1:12">
      <c r="A94" s="152" t="str">
        <f t="shared" si="0"/>
        <v>人力体系</v>
      </c>
      <c r="B94" s="158"/>
      <c r="C94" s="158" t="s">
        <v>170</v>
      </c>
      <c r="D94" s="152"/>
      <c r="E94" s="152"/>
      <c r="F94" s="152"/>
      <c r="G94" s="152"/>
      <c r="H94" s="152"/>
      <c r="I94" s="152"/>
      <c r="J94" s="152"/>
      <c r="K94" s="152"/>
      <c r="L94" s="152"/>
    </row>
    <row r="95" customHeight="1" spans="1:12">
      <c r="A95" s="152" t="str">
        <f t="shared" si="0"/>
        <v>人力体系</v>
      </c>
      <c r="B95" s="158"/>
      <c r="C95" s="158" t="s">
        <v>171</v>
      </c>
      <c r="D95" s="152"/>
      <c r="E95" s="152"/>
      <c r="F95" s="152"/>
      <c r="G95" s="152"/>
      <c r="H95" s="152"/>
      <c r="I95" s="152"/>
      <c r="J95" s="152"/>
      <c r="K95" s="152"/>
      <c r="L95" s="152"/>
    </row>
    <row r="96" customHeight="1" spans="1:12">
      <c r="A96" s="152" t="str">
        <f t="shared" si="0"/>
        <v>人力体系</v>
      </c>
      <c r="B96" s="158" t="s">
        <v>172</v>
      </c>
      <c r="C96" s="158" t="s">
        <v>173</v>
      </c>
      <c r="D96" s="152"/>
      <c r="E96" s="152"/>
      <c r="F96" s="152"/>
      <c r="G96" s="152"/>
      <c r="H96" s="152"/>
      <c r="I96" s="152"/>
      <c r="J96" s="152"/>
      <c r="K96" s="152"/>
      <c r="L96" s="152"/>
    </row>
    <row r="97" customHeight="1" spans="1:12">
      <c r="A97" s="152" t="str">
        <f t="shared" si="0"/>
        <v>人力体系</v>
      </c>
      <c r="B97" s="158"/>
      <c r="C97" s="158" t="s">
        <v>174</v>
      </c>
      <c r="D97" s="152"/>
      <c r="E97" s="152"/>
      <c r="F97" s="152"/>
      <c r="G97" s="152"/>
      <c r="H97" s="152"/>
      <c r="I97" s="152"/>
      <c r="J97" s="152"/>
      <c r="K97" s="152"/>
      <c r="L97" s="152"/>
    </row>
    <row r="98" customHeight="1" spans="1:12">
      <c r="A98" s="152" t="str">
        <f t="shared" si="0"/>
        <v>人力体系</v>
      </c>
      <c r="B98" s="158"/>
      <c r="C98" s="158" t="s">
        <v>175</v>
      </c>
      <c r="D98" s="152"/>
      <c r="E98" s="152"/>
      <c r="F98" s="152"/>
      <c r="G98" s="152"/>
      <c r="H98" s="152"/>
      <c r="I98" s="152"/>
      <c r="J98" s="152"/>
      <c r="K98" s="152"/>
      <c r="L98" s="152"/>
    </row>
    <row r="99" customHeight="1" spans="1:12">
      <c r="A99" s="152" t="str">
        <f t="shared" si="0"/>
        <v>人力体系</v>
      </c>
      <c r="B99" s="158" t="s">
        <v>176</v>
      </c>
      <c r="C99" s="158" t="s">
        <v>177</v>
      </c>
      <c r="D99" s="152"/>
      <c r="E99" s="152"/>
      <c r="F99" s="152"/>
      <c r="G99" s="152"/>
      <c r="H99" s="152"/>
      <c r="I99" s="152"/>
      <c r="J99" s="152"/>
      <c r="K99" s="152"/>
      <c r="L99" s="152"/>
    </row>
    <row r="100" customHeight="1" spans="1:12">
      <c r="A100" s="152" t="str">
        <f t="shared" si="0"/>
        <v>人力体系</v>
      </c>
      <c r="B100" s="158"/>
      <c r="C100" s="158" t="s">
        <v>178</v>
      </c>
      <c r="D100" s="152"/>
      <c r="E100" s="152"/>
      <c r="F100" s="152"/>
      <c r="G100" s="152"/>
      <c r="H100" s="152"/>
      <c r="I100" s="152"/>
      <c r="J100" s="152"/>
      <c r="K100" s="152"/>
      <c r="L100" s="152"/>
    </row>
    <row r="101" customHeight="1" spans="1:12">
      <c r="A101" s="152" t="str">
        <f t="shared" si="0"/>
        <v>人力体系</v>
      </c>
      <c r="B101" s="158"/>
      <c r="C101" s="158" t="s">
        <v>179</v>
      </c>
      <c r="D101" s="152"/>
      <c r="E101" s="152"/>
      <c r="F101" s="152"/>
      <c r="G101" s="152"/>
      <c r="H101" s="152"/>
      <c r="I101" s="152"/>
      <c r="J101" s="152"/>
      <c r="K101" s="152"/>
      <c r="L101" s="152"/>
    </row>
    <row r="102" customHeight="1" spans="1:12">
      <c r="A102" s="152" t="str">
        <f t="shared" si="0"/>
        <v>人力体系</v>
      </c>
      <c r="B102" s="158"/>
      <c r="C102" s="158" t="s">
        <v>180</v>
      </c>
      <c r="D102" s="152"/>
      <c r="E102" s="152"/>
      <c r="F102" s="152"/>
      <c r="G102" s="152"/>
      <c r="H102" s="152"/>
      <c r="I102" s="152"/>
      <c r="J102" s="152"/>
      <c r="K102" s="152"/>
      <c r="L102" s="152"/>
    </row>
    <row r="103" customHeight="1" spans="1:12">
      <c r="A103" s="152" t="str">
        <f t="shared" si="0"/>
        <v>人力体系</v>
      </c>
      <c r="B103" s="158"/>
      <c r="C103" s="158" t="s">
        <v>181</v>
      </c>
      <c r="D103" s="152"/>
      <c r="E103" s="152"/>
      <c r="F103" s="152"/>
      <c r="G103" s="152"/>
      <c r="H103" s="152"/>
      <c r="I103" s="152"/>
      <c r="J103" s="152"/>
      <c r="K103" s="152"/>
      <c r="L103" s="152"/>
    </row>
    <row r="104" customHeight="1" spans="1:12">
      <c r="A104" s="152" t="str">
        <f t="shared" si="0"/>
        <v>人力体系</v>
      </c>
      <c r="B104" s="158" t="s">
        <v>182</v>
      </c>
      <c r="C104" s="158" t="s">
        <v>183</v>
      </c>
      <c r="D104" s="152"/>
      <c r="E104" s="152"/>
      <c r="F104" s="152"/>
      <c r="G104" s="152"/>
      <c r="H104" s="152"/>
      <c r="I104" s="152"/>
      <c r="J104" s="152"/>
      <c r="K104" s="152"/>
      <c r="L104" s="152"/>
    </row>
    <row r="105" customHeight="1" spans="1:12">
      <c r="A105" s="152" t="str">
        <f t="shared" si="0"/>
        <v>人力体系</v>
      </c>
      <c r="B105" s="158"/>
      <c r="C105" s="158" t="s">
        <v>184</v>
      </c>
      <c r="D105" s="152"/>
      <c r="E105" s="152"/>
      <c r="F105" s="152"/>
      <c r="G105" s="152"/>
      <c r="H105" s="152"/>
      <c r="I105" s="152"/>
      <c r="J105" s="152"/>
      <c r="K105" s="152"/>
      <c r="L105" s="152"/>
    </row>
    <row r="106" customHeight="1" spans="1:12">
      <c r="A106" s="152" t="str">
        <f t="shared" si="0"/>
        <v>人力体系</v>
      </c>
      <c r="B106" s="158"/>
      <c r="C106" s="158" t="s">
        <v>185</v>
      </c>
      <c r="D106" s="152"/>
      <c r="E106" s="152"/>
      <c r="F106" s="152"/>
      <c r="G106" s="152"/>
      <c r="H106" s="152"/>
      <c r="I106" s="152"/>
      <c r="J106" s="152"/>
      <c r="K106" s="152"/>
      <c r="L106" s="152"/>
    </row>
    <row r="107" customHeight="1" spans="1:12">
      <c r="A107" s="152" t="str">
        <f t="shared" si="0"/>
        <v>人力体系</v>
      </c>
      <c r="B107" s="158"/>
      <c r="C107" s="158" t="s">
        <v>186</v>
      </c>
      <c r="D107" s="152"/>
      <c r="E107" s="152"/>
      <c r="F107" s="152"/>
      <c r="G107" s="152"/>
      <c r="H107" s="152"/>
      <c r="I107" s="152"/>
      <c r="J107" s="152"/>
      <c r="K107" s="152"/>
      <c r="L107" s="152"/>
    </row>
    <row r="108" customHeight="1" spans="1:12">
      <c r="A108" s="152" t="str">
        <f t="shared" si="0"/>
        <v>人力体系</v>
      </c>
      <c r="B108" s="158"/>
      <c r="C108" s="158" t="s">
        <v>187</v>
      </c>
      <c r="D108" s="152"/>
      <c r="E108" s="152"/>
      <c r="F108" s="152"/>
      <c r="G108" s="152"/>
      <c r="H108" s="152"/>
      <c r="I108" s="152"/>
      <c r="J108" s="152"/>
      <c r="K108" s="152"/>
      <c r="L108" s="152"/>
    </row>
    <row r="109" customHeight="1" spans="1:12">
      <c r="A109" s="152" t="str">
        <f t="shared" si="0"/>
        <v>人力体系</v>
      </c>
      <c r="B109" s="158"/>
      <c r="C109" s="158" t="s">
        <v>188</v>
      </c>
      <c r="D109" s="152"/>
      <c r="E109" s="152"/>
      <c r="F109" s="152"/>
      <c r="G109" s="152"/>
      <c r="H109" s="152"/>
      <c r="I109" s="152"/>
      <c r="J109" s="152"/>
      <c r="K109" s="152"/>
      <c r="L109" s="152"/>
    </row>
    <row r="110" customHeight="1" spans="1:12">
      <c r="A110" s="152" t="str">
        <f t="shared" si="0"/>
        <v>人力体系</v>
      </c>
      <c r="B110" s="158" t="s">
        <v>189</v>
      </c>
      <c r="C110" s="160" t="s">
        <v>190</v>
      </c>
      <c r="D110" s="152"/>
      <c r="E110" s="152"/>
      <c r="F110" s="152"/>
      <c r="G110" s="152"/>
      <c r="H110" s="152"/>
      <c r="I110" s="152"/>
      <c r="J110" s="152"/>
      <c r="K110" s="152"/>
      <c r="L110" s="152"/>
    </row>
    <row r="111" customHeight="1" spans="1:12">
      <c r="A111" s="152" t="str">
        <f t="shared" si="0"/>
        <v>人力体系</v>
      </c>
      <c r="B111" s="158"/>
      <c r="C111" s="160" t="s">
        <v>191</v>
      </c>
      <c r="D111" s="152"/>
      <c r="E111" s="152"/>
      <c r="F111" s="152"/>
      <c r="G111" s="152"/>
      <c r="H111" s="152"/>
      <c r="I111" s="152"/>
      <c r="J111" s="152"/>
      <c r="K111" s="152"/>
      <c r="L111" s="152"/>
    </row>
    <row r="112" customHeight="1" spans="1:12">
      <c r="A112" s="152" t="str">
        <f>A110</f>
        <v>人力体系</v>
      </c>
      <c r="B112" s="158"/>
      <c r="C112" s="158" t="s">
        <v>192</v>
      </c>
      <c r="D112" s="152"/>
      <c r="E112" s="152"/>
      <c r="F112" s="152"/>
      <c r="G112" s="152"/>
      <c r="H112" s="152"/>
      <c r="I112" s="152"/>
      <c r="J112" s="152"/>
      <c r="K112" s="152"/>
      <c r="L112" s="152"/>
    </row>
    <row r="113" customHeight="1" spans="1:12">
      <c r="A113" s="152" t="str">
        <f t="shared" si="0"/>
        <v>人力体系</v>
      </c>
      <c r="B113" s="158"/>
      <c r="C113" s="158" t="s">
        <v>193</v>
      </c>
      <c r="D113" s="152"/>
      <c r="E113" s="152"/>
      <c r="F113" s="152"/>
      <c r="G113" s="152"/>
      <c r="H113" s="152"/>
      <c r="I113" s="152"/>
      <c r="J113" s="152"/>
      <c r="K113" s="152"/>
      <c r="L113" s="152"/>
    </row>
    <row r="114" customHeight="1" spans="1:12">
      <c r="A114" s="152" t="str">
        <f t="shared" si="0"/>
        <v>人力体系</v>
      </c>
      <c r="B114" s="158"/>
      <c r="C114" s="158" t="s">
        <v>194</v>
      </c>
      <c r="D114" s="152"/>
      <c r="E114" s="152"/>
      <c r="F114" s="152"/>
      <c r="G114" s="152"/>
      <c r="H114" s="152"/>
      <c r="I114" s="152"/>
      <c r="J114" s="152"/>
      <c r="K114" s="152"/>
      <c r="L114" s="152"/>
    </row>
    <row r="115" customHeight="1" spans="1:12">
      <c r="A115" s="152" t="s">
        <v>195</v>
      </c>
      <c r="B115" s="158" t="s">
        <v>196</v>
      </c>
      <c r="C115" s="142" t="s">
        <v>197</v>
      </c>
      <c r="D115" s="152"/>
      <c r="E115" s="152"/>
      <c r="F115" s="152"/>
      <c r="G115" s="152"/>
      <c r="H115" s="152"/>
      <c r="I115" s="152"/>
      <c r="J115" s="152"/>
      <c r="K115" s="152"/>
      <c r="L115" s="152"/>
    </row>
    <row r="116" customHeight="1" spans="1:12">
      <c r="A116" s="152" t="str">
        <f t="shared" ref="A116:A147" si="1">A115</f>
        <v>质量体系</v>
      </c>
      <c r="B116" s="158"/>
      <c r="C116" s="142" t="s">
        <v>198</v>
      </c>
      <c r="D116" s="152"/>
      <c r="E116" s="152"/>
      <c r="F116" s="152"/>
      <c r="G116" s="152"/>
      <c r="H116" s="152"/>
      <c r="I116" s="152"/>
      <c r="J116" s="152"/>
      <c r="K116" s="152"/>
      <c r="L116" s="152"/>
    </row>
    <row r="117" customHeight="1" spans="1:12">
      <c r="A117" s="152" t="str">
        <f t="shared" si="1"/>
        <v>质量体系</v>
      </c>
      <c r="B117" s="158"/>
      <c r="C117" s="142" t="s">
        <v>199</v>
      </c>
      <c r="D117" s="152"/>
      <c r="E117" s="152"/>
      <c r="F117" s="152"/>
      <c r="G117" s="152"/>
      <c r="H117" s="152"/>
      <c r="I117" s="152"/>
      <c r="J117" s="152"/>
      <c r="K117" s="152"/>
      <c r="L117" s="152"/>
    </row>
    <row r="118" customHeight="1" spans="1:12">
      <c r="A118" s="152" t="str">
        <f t="shared" si="1"/>
        <v>质量体系</v>
      </c>
      <c r="B118" s="158"/>
      <c r="C118" s="142" t="s">
        <v>200</v>
      </c>
      <c r="D118" s="152"/>
      <c r="E118" s="152"/>
      <c r="F118" s="152"/>
      <c r="G118" s="152"/>
      <c r="H118" s="152"/>
      <c r="I118" s="152"/>
      <c r="J118" s="152"/>
      <c r="K118" s="152"/>
      <c r="L118" s="152"/>
    </row>
    <row r="119" customHeight="1" spans="1:12">
      <c r="A119" s="152" t="str">
        <f t="shared" si="1"/>
        <v>质量体系</v>
      </c>
      <c r="B119" s="158" t="s">
        <v>201</v>
      </c>
      <c r="C119" s="142" t="s">
        <v>202</v>
      </c>
      <c r="D119" s="152"/>
      <c r="E119" s="152"/>
      <c r="F119" s="152"/>
      <c r="G119" s="152"/>
      <c r="H119" s="152"/>
      <c r="I119" s="152"/>
      <c r="J119" s="152"/>
      <c r="K119" s="152"/>
      <c r="L119" s="152"/>
    </row>
    <row r="120" customHeight="1" spans="1:12">
      <c r="A120" s="152" t="str">
        <f t="shared" si="1"/>
        <v>质量体系</v>
      </c>
      <c r="B120" s="158"/>
      <c r="C120" s="142" t="s">
        <v>203</v>
      </c>
      <c r="D120" s="152"/>
      <c r="E120" s="152"/>
      <c r="F120" s="152"/>
      <c r="G120" s="152"/>
      <c r="H120" s="152"/>
      <c r="I120" s="152"/>
      <c r="J120" s="152"/>
      <c r="K120" s="152"/>
      <c r="L120" s="152"/>
    </row>
    <row r="121" customHeight="1" spans="1:12">
      <c r="A121" s="152" t="str">
        <f t="shared" si="1"/>
        <v>质量体系</v>
      </c>
      <c r="B121" s="158"/>
      <c r="C121" s="142" t="s">
        <v>204</v>
      </c>
      <c r="D121" s="152"/>
      <c r="E121" s="152"/>
      <c r="F121" s="152"/>
      <c r="G121" s="152"/>
      <c r="H121" s="152"/>
      <c r="I121" s="152"/>
      <c r="J121" s="152"/>
      <c r="K121" s="152"/>
      <c r="L121" s="152"/>
    </row>
    <row r="122" customHeight="1" spans="1:12">
      <c r="A122" s="152" t="str">
        <f t="shared" si="1"/>
        <v>质量体系</v>
      </c>
      <c r="B122" s="158"/>
      <c r="C122" s="142" t="s">
        <v>205</v>
      </c>
      <c r="D122" s="152"/>
      <c r="E122" s="152"/>
      <c r="F122" s="152"/>
      <c r="G122" s="152"/>
      <c r="H122" s="152"/>
      <c r="I122" s="152"/>
      <c r="J122" s="152"/>
      <c r="K122" s="152"/>
      <c r="L122" s="152"/>
    </row>
    <row r="123" customHeight="1" spans="1:12">
      <c r="A123" s="152" t="str">
        <f t="shared" si="1"/>
        <v>质量体系</v>
      </c>
      <c r="B123" s="158" t="s">
        <v>206</v>
      </c>
      <c r="C123" s="142" t="s">
        <v>207</v>
      </c>
      <c r="D123" s="152"/>
      <c r="E123" s="152"/>
      <c r="F123" s="152"/>
      <c r="G123" s="152"/>
      <c r="H123" s="152"/>
      <c r="I123" s="152"/>
      <c r="J123" s="152"/>
      <c r="K123" s="152"/>
      <c r="L123" s="152"/>
    </row>
    <row r="124" customHeight="1" spans="1:12">
      <c r="A124" s="152" t="str">
        <f t="shared" si="1"/>
        <v>质量体系</v>
      </c>
      <c r="B124" s="158"/>
      <c r="C124" s="142" t="s">
        <v>208</v>
      </c>
      <c r="D124" s="152"/>
      <c r="E124" s="152"/>
      <c r="F124" s="152"/>
      <c r="G124" s="152"/>
      <c r="H124" s="152"/>
      <c r="I124" s="152"/>
      <c r="J124" s="152"/>
      <c r="K124" s="152"/>
      <c r="L124" s="152"/>
    </row>
    <row r="125" customHeight="1" spans="1:12">
      <c r="A125" s="152" t="str">
        <f t="shared" si="1"/>
        <v>质量体系</v>
      </c>
      <c r="B125" s="158"/>
      <c r="C125" s="142" t="s">
        <v>209</v>
      </c>
      <c r="D125" s="152"/>
      <c r="E125" s="152"/>
      <c r="F125" s="152"/>
      <c r="G125" s="152"/>
      <c r="H125" s="152"/>
      <c r="I125" s="152"/>
      <c r="J125" s="152"/>
      <c r="K125" s="152"/>
      <c r="L125" s="152"/>
    </row>
    <row r="126" customHeight="1" spans="1:12">
      <c r="A126" s="152" t="str">
        <f t="shared" si="1"/>
        <v>质量体系</v>
      </c>
      <c r="B126" s="158"/>
      <c r="C126" s="142" t="s">
        <v>210</v>
      </c>
      <c r="D126" s="152"/>
      <c r="E126" s="152"/>
      <c r="F126" s="152"/>
      <c r="G126" s="152"/>
      <c r="H126" s="152"/>
      <c r="I126" s="152"/>
      <c r="J126" s="152"/>
      <c r="K126" s="152"/>
      <c r="L126" s="152"/>
    </row>
    <row r="127" customHeight="1" spans="1:12">
      <c r="A127" s="152" t="str">
        <f t="shared" si="1"/>
        <v>质量体系</v>
      </c>
      <c r="B127" s="158"/>
      <c r="C127" s="142" t="s">
        <v>211</v>
      </c>
      <c r="D127" s="152"/>
      <c r="E127" s="152"/>
      <c r="F127" s="152"/>
      <c r="G127" s="152"/>
      <c r="H127" s="152"/>
      <c r="I127" s="152"/>
      <c r="J127" s="152"/>
      <c r="K127" s="152"/>
      <c r="L127" s="152"/>
    </row>
    <row r="128" customHeight="1" spans="1:12">
      <c r="A128" s="152" t="str">
        <f t="shared" si="1"/>
        <v>质量体系</v>
      </c>
      <c r="B128" s="158"/>
      <c r="C128" s="142" t="s">
        <v>212</v>
      </c>
      <c r="D128" s="152"/>
      <c r="E128" s="152"/>
      <c r="F128" s="152"/>
      <c r="G128" s="152"/>
      <c r="H128" s="152"/>
      <c r="I128" s="152"/>
      <c r="J128" s="152"/>
      <c r="K128" s="152"/>
      <c r="L128" s="152"/>
    </row>
    <row r="129" customHeight="1" spans="1:12">
      <c r="A129" s="152" t="str">
        <f t="shared" si="1"/>
        <v>质量体系</v>
      </c>
      <c r="B129" s="158"/>
      <c r="C129" s="142" t="s">
        <v>213</v>
      </c>
      <c r="D129" s="152"/>
      <c r="E129" s="152"/>
      <c r="F129" s="152"/>
      <c r="G129" s="152"/>
      <c r="H129" s="152"/>
      <c r="I129" s="152"/>
      <c r="J129" s="152"/>
      <c r="K129" s="152"/>
      <c r="L129" s="152"/>
    </row>
    <row r="130" customHeight="1" spans="1:12">
      <c r="A130" s="152" t="str">
        <f t="shared" si="1"/>
        <v>质量体系</v>
      </c>
      <c r="B130" s="158" t="s">
        <v>214</v>
      </c>
      <c r="C130" s="142" t="s">
        <v>215</v>
      </c>
      <c r="D130" s="152"/>
      <c r="E130" s="152"/>
      <c r="F130" s="152"/>
      <c r="G130" s="152"/>
      <c r="H130" s="152"/>
      <c r="I130" s="152"/>
      <c r="J130" s="152"/>
      <c r="K130" s="152"/>
      <c r="L130" s="152"/>
    </row>
    <row r="131" customHeight="1" spans="1:12">
      <c r="A131" s="152" t="str">
        <f t="shared" si="1"/>
        <v>质量体系</v>
      </c>
      <c r="B131" s="158"/>
      <c r="C131" s="142" t="s">
        <v>216</v>
      </c>
      <c r="D131" s="152"/>
      <c r="E131" s="152"/>
      <c r="F131" s="152"/>
      <c r="G131" s="152"/>
      <c r="H131" s="152"/>
      <c r="I131" s="152"/>
      <c r="J131" s="152"/>
      <c r="K131" s="152"/>
      <c r="L131" s="152"/>
    </row>
    <row r="132" customHeight="1" spans="1:12">
      <c r="A132" s="152" t="str">
        <f t="shared" si="1"/>
        <v>质量体系</v>
      </c>
      <c r="B132" s="158"/>
      <c r="C132" s="142" t="s">
        <v>217</v>
      </c>
      <c r="D132" s="152"/>
      <c r="E132" s="152"/>
      <c r="F132" s="152"/>
      <c r="G132" s="152"/>
      <c r="H132" s="152"/>
      <c r="I132" s="152"/>
      <c r="J132" s="152"/>
      <c r="K132" s="152"/>
      <c r="L132" s="152"/>
    </row>
    <row r="133" customHeight="1" spans="1:12">
      <c r="A133" s="152" t="str">
        <f t="shared" si="1"/>
        <v>质量体系</v>
      </c>
      <c r="B133" s="158"/>
      <c r="C133" s="142" t="s">
        <v>218</v>
      </c>
      <c r="D133" s="152"/>
      <c r="E133" s="152"/>
      <c r="F133" s="152"/>
      <c r="G133" s="152"/>
      <c r="H133" s="152"/>
      <c r="I133" s="152"/>
      <c r="J133" s="152"/>
      <c r="K133" s="152"/>
      <c r="L133" s="152"/>
    </row>
    <row r="134" customHeight="1" spans="1:12">
      <c r="A134" s="152" t="str">
        <f t="shared" si="1"/>
        <v>质量体系</v>
      </c>
      <c r="B134" s="158" t="s">
        <v>219</v>
      </c>
      <c r="C134" s="142" t="s">
        <v>220</v>
      </c>
      <c r="D134" s="152"/>
      <c r="E134" s="152"/>
      <c r="F134" s="152"/>
      <c r="G134" s="152"/>
      <c r="H134" s="152"/>
      <c r="I134" s="152"/>
      <c r="J134" s="152"/>
      <c r="K134" s="152"/>
      <c r="L134" s="152"/>
    </row>
    <row r="135" customHeight="1" spans="1:12">
      <c r="A135" s="152" t="str">
        <f t="shared" si="1"/>
        <v>质量体系</v>
      </c>
      <c r="B135" s="158"/>
      <c r="C135" s="142" t="s">
        <v>221</v>
      </c>
      <c r="D135" s="152"/>
      <c r="E135" s="152"/>
      <c r="F135" s="152"/>
      <c r="G135" s="152"/>
      <c r="H135" s="152"/>
      <c r="I135" s="152"/>
      <c r="J135" s="152"/>
      <c r="K135" s="152"/>
      <c r="L135" s="152"/>
    </row>
    <row r="136" customHeight="1" spans="1:12">
      <c r="A136" s="152" t="str">
        <f t="shared" si="1"/>
        <v>质量体系</v>
      </c>
      <c r="B136" s="158"/>
      <c r="C136" s="142" t="s">
        <v>222</v>
      </c>
      <c r="D136" s="152"/>
      <c r="E136" s="152"/>
      <c r="F136" s="152"/>
      <c r="G136" s="152"/>
      <c r="H136" s="152"/>
      <c r="I136" s="152"/>
      <c r="J136" s="152"/>
      <c r="K136" s="152"/>
      <c r="L136" s="152"/>
    </row>
    <row r="137" customHeight="1" spans="1:12">
      <c r="A137" s="152" t="str">
        <f t="shared" si="1"/>
        <v>质量体系</v>
      </c>
      <c r="B137" s="158"/>
      <c r="C137" s="142" t="s">
        <v>223</v>
      </c>
      <c r="D137" s="152"/>
      <c r="E137" s="152"/>
      <c r="F137" s="152"/>
      <c r="G137" s="152"/>
      <c r="H137" s="152"/>
      <c r="I137" s="152"/>
      <c r="J137" s="152"/>
      <c r="K137" s="152"/>
      <c r="L137" s="152"/>
    </row>
    <row r="138" customHeight="1" spans="1:12">
      <c r="A138" s="152" t="str">
        <f t="shared" si="1"/>
        <v>质量体系</v>
      </c>
      <c r="B138" s="158" t="s">
        <v>224</v>
      </c>
      <c r="C138" s="142" t="s">
        <v>225</v>
      </c>
      <c r="D138" s="152"/>
      <c r="E138" s="152"/>
      <c r="F138" s="152"/>
      <c r="G138" s="152"/>
      <c r="H138" s="152"/>
      <c r="I138" s="152"/>
      <c r="J138" s="152"/>
      <c r="K138" s="152"/>
      <c r="L138" s="152"/>
    </row>
    <row r="139" customHeight="1" spans="1:12">
      <c r="A139" s="152" t="str">
        <f t="shared" si="1"/>
        <v>质量体系</v>
      </c>
      <c r="B139" s="158"/>
      <c r="C139" s="142" t="s">
        <v>226</v>
      </c>
      <c r="D139" s="152"/>
      <c r="E139" s="152"/>
      <c r="F139" s="152"/>
      <c r="G139" s="152"/>
      <c r="H139" s="152"/>
      <c r="I139" s="152"/>
      <c r="J139" s="152"/>
      <c r="K139" s="152"/>
      <c r="L139" s="152"/>
    </row>
    <row r="140" customHeight="1" spans="1:12">
      <c r="A140" s="152" t="str">
        <f t="shared" si="1"/>
        <v>质量体系</v>
      </c>
      <c r="B140" s="158"/>
      <c r="C140" s="142" t="s">
        <v>227</v>
      </c>
      <c r="D140" s="152"/>
      <c r="E140" s="152"/>
      <c r="F140" s="152"/>
      <c r="G140" s="152"/>
      <c r="H140" s="152"/>
      <c r="I140" s="152"/>
      <c r="J140" s="152"/>
      <c r="K140" s="152"/>
      <c r="L140" s="152"/>
    </row>
    <row r="141" customHeight="1" spans="1:12">
      <c r="A141" s="152" t="str">
        <f t="shared" si="1"/>
        <v>质量体系</v>
      </c>
      <c r="B141" s="158" t="s">
        <v>228</v>
      </c>
      <c r="C141" s="161" t="s">
        <v>229</v>
      </c>
      <c r="D141" s="152"/>
      <c r="E141" s="152"/>
      <c r="F141" s="152"/>
      <c r="G141" s="152"/>
      <c r="H141" s="152"/>
      <c r="I141" s="152"/>
      <c r="J141" s="152"/>
      <c r="K141" s="152"/>
      <c r="L141" s="152"/>
    </row>
    <row r="142" customHeight="1" spans="1:12">
      <c r="A142" s="152" t="str">
        <f t="shared" si="1"/>
        <v>质量体系</v>
      </c>
      <c r="B142" s="158"/>
      <c r="C142" s="161" t="s">
        <v>230</v>
      </c>
      <c r="D142" s="152"/>
      <c r="E142" s="152"/>
      <c r="F142" s="152"/>
      <c r="G142" s="152"/>
      <c r="H142" s="152"/>
      <c r="I142" s="152"/>
      <c r="J142" s="152"/>
      <c r="K142" s="152"/>
      <c r="L142" s="152"/>
    </row>
    <row r="143" customHeight="1" spans="1:12">
      <c r="A143" s="152" t="str">
        <f t="shared" si="1"/>
        <v>质量体系</v>
      </c>
      <c r="B143" s="158"/>
      <c r="C143" s="158" t="s">
        <v>231</v>
      </c>
      <c r="D143" s="152"/>
      <c r="E143" s="152"/>
      <c r="F143" s="152"/>
      <c r="G143" s="152"/>
      <c r="H143" s="152"/>
      <c r="I143" s="152"/>
      <c r="J143" s="152"/>
      <c r="K143" s="152"/>
      <c r="L143" s="152"/>
    </row>
    <row r="144" customHeight="1" spans="1:12">
      <c r="A144" s="152" t="str">
        <f t="shared" si="1"/>
        <v>质量体系</v>
      </c>
      <c r="B144" s="158" t="s">
        <v>232</v>
      </c>
      <c r="C144" s="161" t="s">
        <v>233</v>
      </c>
      <c r="D144" s="152"/>
      <c r="E144" s="152"/>
      <c r="F144" s="152"/>
      <c r="G144" s="152"/>
      <c r="H144" s="152"/>
      <c r="I144" s="152"/>
      <c r="J144" s="152"/>
      <c r="K144" s="152"/>
      <c r="L144" s="152"/>
    </row>
    <row r="145" customHeight="1" spans="1:12">
      <c r="A145" s="152" t="str">
        <f t="shared" si="1"/>
        <v>质量体系</v>
      </c>
      <c r="B145" s="158"/>
      <c r="C145" s="161" t="s">
        <v>230</v>
      </c>
      <c r="D145" s="152"/>
      <c r="E145" s="152"/>
      <c r="F145" s="152"/>
      <c r="G145" s="152"/>
      <c r="H145" s="152"/>
      <c r="I145" s="152"/>
      <c r="J145" s="152"/>
      <c r="K145" s="152"/>
      <c r="L145" s="152"/>
    </row>
    <row r="146" customHeight="1" spans="1:12">
      <c r="A146" s="152" t="str">
        <f t="shared" si="1"/>
        <v>质量体系</v>
      </c>
      <c r="B146" s="158"/>
      <c r="C146" s="158" t="s">
        <v>231</v>
      </c>
      <c r="D146" s="152"/>
      <c r="E146" s="152"/>
      <c r="F146" s="152"/>
      <c r="G146" s="152"/>
      <c r="H146" s="152"/>
      <c r="I146" s="152"/>
      <c r="J146" s="152"/>
      <c r="K146" s="152"/>
      <c r="L146" s="152"/>
    </row>
    <row r="147" customHeight="1" spans="1:12">
      <c r="A147" s="152" t="str">
        <f t="shared" si="1"/>
        <v>质量体系</v>
      </c>
      <c r="B147" s="158" t="s">
        <v>234</v>
      </c>
      <c r="C147" s="158" t="s">
        <v>235</v>
      </c>
      <c r="D147" s="152"/>
      <c r="E147" s="152"/>
      <c r="F147" s="152"/>
      <c r="G147" s="152"/>
      <c r="H147" s="152"/>
      <c r="I147" s="152"/>
      <c r="J147" s="152"/>
      <c r="K147" s="152"/>
      <c r="L147" s="152"/>
    </row>
    <row r="148" customHeight="1" spans="1:12">
      <c r="A148" s="152" t="str">
        <f t="shared" ref="A148:A180" si="2">A147</f>
        <v>质量体系</v>
      </c>
      <c r="B148" s="158"/>
      <c r="C148" s="158" t="s">
        <v>236</v>
      </c>
      <c r="D148" s="152"/>
      <c r="E148" s="152"/>
      <c r="F148" s="152"/>
      <c r="G148" s="152"/>
      <c r="H148" s="152"/>
      <c r="I148" s="152"/>
      <c r="J148" s="152"/>
      <c r="K148" s="152"/>
      <c r="L148" s="152"/>
    </row>
    <row r="149" customHeight="1" spans="1:12">
      <c r="A149" s="152" t="str">
        <f t="shared" si="2"/>
        <v>质量体系</v>
      </c>
      <c r="B149" s="158"/>
      <c r="C149" s="158" t="s">
        <v>237</v>
      </c>
      <c r="D149" s="152"/>
      <c r="E149" s="152"/>
      <c r="F149" s="152"/>
      <c r="G149" s="152"/>
      <c r="H149" s="152"/>
      <c r="I149" s="152"/>
      <c r="J149" s="152"/>
      <c r="K149" s="152"/>
      <c r="L149" s="152"/>
    </row>
    <row r="150" customHeight="1" spans="1:12">
      <c r="A150" s="152" t="str">
        <f t="shared" si="2"/>
        <v>质量体系</v>
      </c>
      <c r="B150" s="158"/>
      <c r="C150" s="158" t="s">
        <v>238</v>
      </c>
      <c r="D150" s="152"/>
      <c r="E150" s="152"/>
      <c r="F150" s="152"/>
      <c r="G150" s="152"/>
      <c r="H150" s="152"/>
      <c r="I150" s="152"/>
      <c r="J150" s="152"/>
      <c r="K150" s="152"/>
      <c r="L150" s="152"/>
    </row>
    <row r="151" customHeight="1" spans="1:12">
      <c r="A151" s="152" t="str">
        <f t="shared" si="2"/>
        <v>质量体系</v>
      </c>
      <c r="B151" s="158"/>
      <c r="C151" s="158" t="s">
        <v>239</v>
      </c>
      <c r="D151" s="152"/>
      <c r="E151" s="152"/>
      <c r="F151" s="152"/>
      <c r="G151" s="152"/>
      <c r="H151" s="152"/>
      <c r="I151" s="152"/>
      <c r="J151" s="152"/>
      <c r="K151" s="152"/>
      <c r="L151" s="152"/>
    </row>
    <row r="152" customHeight="1" spans="1:12">
      <c r="A152" s="152" t="str">
        <f t="shared" si="2"/>
        <v>质量体系</v>
      </c>
      <c r="B152" s="158"/>
      <c r="C152" s="158" t="s">
        <v>240</v>
      </c>
      <c r="D152" s="152"/>
      <c r="E152" s="152"/>
      <c r="F152" s="152"/>
      <c r="G152" s="152"/>
      <c r="H152" s="152"/>
      <c r="I152" s="152"/>
      <c r="J152" s="152"/>
      <c r="K152" s="152"/>
      <c r="L152" s="152"/>
    </row>
    <row r="153" customHeight="1" spans="1:12">
      <c r="A153" s="152" t="str">
        <f t="shared" si="2"/>
        <v>质量体系</v>
      </c>
      <c r="B153" s="158" t="s">
        <v>241</v>
      </c>
      <c r="C153" s="158" t="s">
        <v>242</v>
      </c>
      <c r="D153" s="152"/>
      <c r="E153" s="152"/>
      <c r="F153" s="152"/>
      <c r="G153" s="152"/>
      <c r="H153" s="152"/>
      <c r="I153" s="152"/>
      <c r="J153" s="152"/>
      <c r="K153" s="152"/>
      <c r="L153" s="152"/>
    </row>
    <row r="154" customHeight="1" spans="1:12">
      <c r="A154" s="152" t="str">
        <f t="shared" si="2"/>
        <v>质量体系</v>
      </c>
      <c r="B154" s="158"/>
      <c r="C154" s="162" t="s">
        <v>243</v>
      </c>
      <c r="D154" s="152"/>
      <c r="E154" s="152"/>
      <c r="F154" s="152"/>
      <c r="G154" s="152"/>
      <c r="H154" s="152"/>
      <c r="I154" s="152"/>
      <c r="J154" s="152"/>
      <c r="K154" s="152"/>
      <c r="L154" s="152"/>
    </row>
    <row r="155" customHeight="1" spans="1:12">
      <c r="A155" s="152" t="str">
        <f t="shared" si="2"/>
        <v>质量体系</v>
      </c>
      <c r="B155" s="158" t="s">
        <v>244</v>
      </c>
      <c r="C155" s="158" t="s">
        <v>245</v>
      </c>
      <c r="D155" s="152"/>
      <c r="E155" s="152"/>
      <c r="F155" s="152"/>
      <c r="G155" s="152"/>
      <c r="H155" s="152"/>
      <c r="I155" s="152"/>
      <c r="J155" s="152"/>
      <c r="K155" s="152"/>
      <c r="L155" s="152"/>
    </row>
    <row r="156" customHeight="1" spans="1:12">
      <c r="A156" s="152" t="str">
        <f t="shared" si="2"/>
        <v>质量体系</v>
      </c>
      <c r="B156" s="158"/>
      <c r="C156" s="162" t="s">
        <v>246</v>
      </c>
      <c r="D156" s="152"/>
      <c r="E156" s="152"/>
      <c r="F156" s="152"/>
      <c r="G156" s="152"/>
      <c r="H156" s="152"/>
      <c r="I156" s="152"/>
      <c r="J156" s="152"/>
      <c r="K156" s="152"/>
      <c r="L156" s="152"/>
    </row>
    <row r="157" customHeight="1" spans="1:12">
      <c r="A157" s="152" t="str">
        <f t="shared" si="2"/>
        <v>质量体系</v>
      </c>
      <c r="B157" s="158" t="s">
        <v>247</v>
      </c>
      <c r="C157" s="158" t="s">
        <v>248</v>
      </c>
      <c r="D157" s="152"/>
      <c r="E157" s="152"/>
      <c r="F157" s="152"/>
      <c r="G157" s="152"/>
      <c r="H157" s="152"/>
      <c r="I157" s="152"/>
      <c r="J157" s="152"/>
      <c r="K157" s="152"/>
      <c r="L157" s="152"/>
    </row>
    <row r="158" customHeight="1" spans="1:12">
      <c r="A158" s="152" t="str">
        <f t="shared" si="2"/>
        <v>质量体系</v>
      </c>
      <c r="B158" s="158"/>
      <c r="C158" s="162" t="s">
        <v>249</v>
      </c>
      <c r="D158" s="152"/>
      <c r="E158" s="152"/>
      <c r="F158" s="152"/>
      <c r="G158" s="152"/>
      <c r="H158" s="152"/>
      <c r="I158" s="152"/>
      <c r="J158" s="152"/>
      <c r="K158" s="152"/>
      <c r="L158" s="152"/>
    </row>
    <row r="159" customHeight="1" spans="1:12">
      <c r="A159" s="152" t="str">
        <f t="shared" si="2"/>
        <v>质量体系</v>
      </c>
      <c r="B159" s="158" t="s">
        <v>250</v>
      </c>
      <c r="C159" s="158" t="s">
        <v>251</v>
      </c>
      <c r="D159" s="152"/>
      <c r="E159" s="152"/>
      <c r="F159" s="152"/>
      <c r="G159" s="152"/>
      <c r="H159" s="152"/>
      <c r="I159" s="152"/>
      <c r="J159" s="152"/>
      <c r="K159" s="152"/>
      <c r="L159" s="152"/>
    </row>
    <row r="160" customHeight="1" spans="1:12">
      <c r="A160" s="152" t="str">
        <f t="shared" si="2"/>
        <v>质量体系</v>
      </c>
      <c r="B160" s="158"/>
      <c r="C160" s="162" t="s">
        <v>252</v>
      </c>
      <c r="D160" s="152"/>
      <c r="E160" s="152"/>
      <c r="F160" s="152"/>
      <c r="G160" s="152"/>
      <c r="H160" s="152"/>
      <c r="I160" s="152"/>
      <c r="J160" s="152"/>
      <c r="K160" s="152"/>
      <c r="L160" s="152"/>
    </row>
    <row r="161" customHeight="1" spans="1:12">
      <c r="A161" s="152" t="str">
        <f t="shared" si="2"/>
        <v>质量体系</v>
      </c>
      <c r="B161" s="158" t="s">
        <v>253</v>
      </c>
      <c r="C161" s="162" t="s">
        <v>254</v>
      </c>
      <c r="D161" s="152"/>
      <c r="E161" s="152"/>
      <c r="F161" s="152"/>
      <c r="G161" s="152"/>
      <c r="H161" s="152"/>
      <c r="I161" s="152"/>
      <c r="J161" s="152"/>
      <c r="K161" s="152"/>
      <c r="L161" s="152"/>
    </row>
    <row r="162" customHeight="1" spans="1:12">
      <c r="A162" s="152" t="str">
        <f t="shared" si="2"/>
        <v>质量体系</v>
      </c>
      <c r="B162" s="158"/>
      <c r="C162" s="162" t="s">
        <v>255</v>
      </c>
      <c r="D162" s="152"/>
      <c r="E162" s="152"/>
      <c r="F162" s="152"/>
      <c r="G162" s="152"/>
      <c r="H162" s="152"/>
      <c r="I162" s="152"/>
      <c r="J162" s="152"/>
      <c r="K162" s="152"/>
      <c r="L162" s="152"/>
    </row>
    <row r="163" customHeight="1" spans="1:12">
      <c r="A163" s="152" t="str">
        <f t="shared" si="2"/>
        <v>质量体系</v>
      </c>
      <c r="B163" s="158" t="s">
        <v>256</v>
      </c>
      <c r="C163" s="162" t="s">
        <v>257</v>
      </c>
      <c r="D163" s="152"/>
      <c r="E163" s="152"/>
      <c r="F163" s="152"/>
      <c r="G163" s="152"/>
      <c r="H163" s="152"/>
      <c r="I163" s="152"/>
      <c r="J163" s="152"/>
      <c r="K163" s="152"/>
      <c r="L163" s="152"/>
    </row>
    <row r="164" customHeight="1" spans="1:12">
      <c r="A164" s="152" t="str">
        <f t="shared" si="2"/>
        <v>质量体系</v>
      </c>
      <c r="B164" s="158"/>
      <c r="C164" s="162" t="s">
        <v>258</v>
      </c>
      <c r="D164" s="152"/>
      <c r="E164" s="152"/>
      <c r="F164" s="152"/>
      <c r="G164" s="152"/>
      <c r="H164" s="152"/>
      <c r="I164" s="152"/>
      <c r="J164" s="152"/>
      <c r="K164" s="152"/>
      <c r="L164" s="152"/>
    </row>
    <row r="165" customHeight="1" spans="1:12">
      <c r="A165" s="152" t="str">
        <f t="shared" si="2"/>
        <v>质量体系</v>
      </c>
      <c r="B165" s="158" t="s">
        <v>259</v>
      </c>
      <c r="C165" s="162" t="s">
        <v>260</v>
      </c>
      <c r="D165" s="152"/>
      <c r="E165" s="152"/>
      <c r="F165" s="152"/>
      <c r="G165" s="152"/>
      <c r="H165" s="152"/>
      <c r="I165" s="152"/>
      <c r="J165" s="152"/>
      <c r="K165" s="152"/>
      <c r="L165" s="152"/>
    </row>
    <row r="166" customHeight="1" spans="1:12">
      <c r="A166" s="152" t="str">
        <f t="shared" si="2"/>
        <v>质量体系</v>
      </c>
      <c r="B166" s="158"/>
      <c r="C166" s="162" t="s">
        <v>261</v>
      </c>
      <c r="D166" s="152"/>
      <c r="E166" s="152"/>
      <c r="F166" s="152"/>
      <c r="G166" s="152"/>
      <c r="H166" s="152"/>
      <c r="I166" s="152"/>
      <c r="J166" s="152"/>
      <c r="K166" s="152"/>
      <c r="L166" s="152"/>
    </row>
    <row r="167" customHeight="1" spans="1:12">
      <c r="A167" s="152" t="str">
        <f t="shared" si="2"/>
        <v>质量体系</v>
      </c>
      <c r="B167" s="158"/>
      <c r="C167" s="162" t="s">
        <v>262</v>
      </c>
      <c r="D167" s="152"/>
      <c r="E167" s="152"/>
      <c r="F167" s="152"/>
      <c r="G167" s="152"/>
      <c r="H167" s="152"/>
      <c r="I167" s="152"/>
      <c r="J167" s="152"/>
      <c r="K167" s="152"/>
      <c r="L167" s="152"/>
    </row>
    <row r="168" customHeight="1" spans="1:12">
      <c r="A168" s="152" t="str">
        <f t="shared" si="2"/>
        <v>质量体系</v>
      </c>
      <c r="B168" s="158"/>
      <c r="C168" s="162" t="s">
        <v>263</v>
      </c>
      <c r="D168" s="152"/>
      <c r="E168" s="152"/>
      <c r="F168" s="152"/>
      <c r="G168" s="152"/>
      <c r="H168" s="152"/>
      <c r="I168" s="152"/>
      <c r="J168" s="152"/>
      <c r="K168" s="152"/>
      <c r="L168" s="152"/>
    </row>
    <row r="169" customHeight="1" spans="1:12">
      <c r="A169" s="152" t="str">
        <f t="shared" si="2"/>
        <v>质量体系</v>
      </c>
      <c r="B169" s="158"/>
      <c r="C169" s="158" t="s">
        <v>264</v>
      </c>
      <c r="D169" s="152"/>
      <c r="E169" s="152"/>
      <c r="F169" s="152"/>
      <c r="G169" s="152"/>
      <c r="H169" s="152"/>
      <c r="I169" s="152"/>
      <c r="J169" s="152"/>
      <c r="K169" s="152"/>
      <c r="L169" s="152"/>
    </row>
    <row r="170" customHeight="1" spans="1:12">
      <c r="A170" s="152" t="str">
        <f t="shared" si="2"/>
        <v>质量体系</v>
      </c>
      <c r="B170" s="158" t="s">
        <v>265</v>
      </c>
      <c r="C170" s="161" t="s">
        <v>266</v>
      </c>
      <c r="D170" s="152"/>
      <c r="E170" s="152"/>
      <c r="F170" s="152"/>
      <c r="G170" s="152"/>
      <c r="H170" s="152"/>
      <c r="I170" s="152"/>
      <c r="J170" s="152"/>
      <c r="K170" s="152"/>
      <c r="L170" s="152"/>
    </row>
    <row r="171" customHeight="1" spans="1:12">
      <c r="A171" s="152" t="str">
        <f t="shared" si="2"/>
        <v>质量体系</v>
      </c>
      <c r="B171" s="158"/>
      <c r="C171" s="161" t="s">
        <v>267</v>
      </c>
      <c r="D171" s="152"/>
      <c r="E171" s="152"/>
      <c r="F171" s="152"/>
      <c r="G171" s="152"/>
      <c r="H171" s="152"/>
      <c r="I171" s="152"/>
      <c r="J171" s="152"/>
      <c r="K171" s="152"/>
      <c r="L171" s="152"/>
    </row>
    <row r="172" customHeight="1" spans="1:12">
      <c r="A172" s="152" t="str">
        <f t="shared" si="2"/>
        <v>质量体系</v>
      </c>
      <c r="B172" s="158"/>
      <c r="C172" s="161" t="s">
        <v>268</v>
      </c>
      <c r="D172" s="152"/>
      <c r="E172" s="152"/>
      <c r="F172" s="152"/>
      <c r="G172" s="152"/>
      <c r="H172" s="152"/>
      <c r="I172" s="152"/>
      <c r="J172" s="152"/>
      <c r="K172" s="152"/>
      <c r="L172" s="152"/>
    </row>
    <row r="173" customHeight="1" spans="1:12">
      <c r="A173" s="152" t="str">
        <f t="shared" si="2"/>
        <v>质量体系</v>
      </c>
      <c r="B173" s="158"/>
      <c r="C173" s="158" t="s">
        <v>269</v>
      </c>
      <c r="D173" s="152"/>
      <c r="E173" s="152"/>
      <c r="F173" s="152"/>
      <c r="G173" s="152"/>
      <c r="H173" s="152"/>
      <c r="I173" s="152"/>
      <c r="J173" s="152"/>
      <c r="K173" s="152"/>
      <c r="L173" s="152"/>
    </row>
    <row r="174" customHeight="1" spans="1:12">
      <c r="A174" s="152" t="str">
        <f t="shared" si="2"/>
        <v>质量体系</v>
      </c>
      <c r="B174" s="158" t="s">
        <v>270</v>
      </c>
      <c r="C174" s="161" t="s">
        <v>271</v>
      </c>
      <c r="D174" s="152"/>
      <c r="E174" s="152"/>
      <c r="F174" s="152"/>
      <c r="G174" s="152"/>
      <c r="H174" s="152"/>
      <c r="I174" s="152"/>
      <c r="J174" s="152"/>
      <c r="K174" s="152"/>
      <c r="L174" s="152"/>
    </row>
    <row r="175" customHeight="1" spans="1:12">
      <c r="A175" s="152" t="str">
        <f t="shared" si="2"/>
        <v>质量体系</v>
      </c>
      <c r="B175" s="158"/>
      <c r="C175" s="161" t="s">
        <v>272</v>
      </c>
      <c r="D175" s="152"/>
      <c r="E175" s="152"/>
      <c r="F175" s="152"/>
      <c r="G175" s="152"/>
      <c r="H175" s="152"/>
      <c r="I175" s="152"/>
      <c r="J175" s="152"/>
      <c r="K175" s="152"/>
      <c r="L175" s="152"/>
    </row>
    <row r="176" customHeight="1" spans="1:12">
      <c r="A176" s="152" t="str">
        <f t="shared" si="2"/>
        <v>质量体系</v>
      </c>
      <c r="B176" s="158"/>
      <c r="C176" s="161" t="s">
        <v>273</v>
      </c>
      <c r="D176" s="152"/>
      <c r="E176" s="152"/>
      <c r="F176" s="152"/>
      <c r="G176" s="152"/>
      <c r="H176" s="152"/>
      <c r="I176" s="152"/>
      <c r="J176" s="152"/>
      <c r="K176" s="152"/>
      <c r="L176" s="152"/>
    </row>
    <row r="177" customHeight="1" spans="1:12">
      <c r="A177" s="152" t="str">
        <f t="shared" si="2"/>
        <v>质量体系</v>
      </c>
      <c r="B177" s="158" t="s">
        <v>274</v>
      </c>
      <c r="C177" s="161" t="s">
        <v>275</v>
      </c>
      <c r="D177" s="152"/>
      <c r="E177" s="152"/>
      <c r="F177" s="152"/>
      <c r="G177" s="152"/>
      <c r="H177" s="152"/>
      <c r="I177" s="152"/>
      <c r="J177" s="152"/>
      <c r="K177" s="152"/>
      <c r="L177" s="152"/>
    </row>
    <row r="178" customHeight="1" spans="1:12">
      <c r="A178" s="152" t="str">
        <f t="shared" si="2"/>
        <v>质量体系</v>
      </c>
      <c r="B178" s="158"/>
      <c r="C178" s="161" t="s">
        <v>276</v>
      </c>
      <c r="D178" s="152"/>
      <c r="E178" s="152"/>
      <c r="F178" s="152"/>
      <c r="G178" s="152"/>
      <c r="H178" s="152"/>
      <c r="I178" s="152"/>
      <c r="J178" s="152"/>
      <c r="K178" s="152"/>
      <c r="L178" s="152"/>
    </row>
    <row r="179" customHeight="1" spans="1:12">
      <c r="A179" s="152" t="str">
        <f t="shared" si="2"/>
        <v>质量体系</v>
      </c>
      <c r="B179" s="158"/>
      <c r="C179" s="161" t="s">
        <v>277</v>
      </c>
      <c r="D179" s="152"/>
      <c r="E179" s="152"/>
      <c r="F179" s="152"/>
      <c r="G179" s="152"/>
      <c r="H179" s="152"/>
      <c r="I179" s="152"/>
      <c r="J179" s="152"/>
      <c r="K179" s="152"/>
      <c r="L179" s="152"/>
    </row>
    <row r="180" customHeight="1" spans="1:12">
      <c r="A180" s="152" t="str">
        <f t="shared" si="2"/>
        <v>质量体系</v>
      </c>
      <c r="B180" s="158" t="s">
        <v>278</v>
      </c>
      <c r="C180" s="161" t="s">
        <v>279</v>
      </c>
      <c r="D180" s="152"/>
      <c r="E180" s="152"/>
      <c r="F180" s="152"/>
      <c r="G180" s="152"/>
      <c r="H180" s="152"/>
      <c r="I180" s="152"/>
      <c r="J180" s="152"/>
      <c r="K180" s="152"/>
      <c r="L180" s="152"/>
    </row>
    <row r="181" customHeight="1" spans="1:12">
      <c r="A181" s="152" t="str">
        <f t="shared" ref="A181:A211" si="3">A180</f>
        <v>质量体系</v>
      </c>
      <c r="B181" s="158"/>
      <c r="C181" s="161" t="s">
        <v>280</v>
      </c>
      <c r="D181" s="152"/>
      <c r="E181" s="152"/>
      <c r="F181" s="152"/>
      <c r="G181" s="152"/>
      <c r="H181" s="152"/>
      <c r="I181" s="152"/>
      <c r="J181" s="152"/>
      <c r="K181" s="152"/>
      <c r="L181" s="152"/>
    </row>
    <row r="182" customHeight="1" spans="1:12">
      <c r="A182" s="152" t="str">
        <f t="shared" si="3"/>
        <v>质量体系</v>
      </c>
      <c r="B182" s="158"/>
      <c r="C182" s="161" t="s">
        <v>281</v>
      </c>
      <c r="D182" s="152"/>
      <c r="E182" s="152"/>
      <c r="F182" s="152"/>
      <c r="G182" s="152"/>
      <c r="H182" s="152"/>
      <c r="I182" s="152"/>
      <c r="J182" s="152"/>
      <c r="K182" s="152"/>
      <c r="L182" s="152"/>
    </row>
    <row r="183" customHeight="1" spans="1:12">
      <c r="A183" s="152" t="str">
        <f t="shared" si="3"/>
        <v>质量体系</v>
      </c>
      <c r="B183" s="158"/>
      <c r="C183" s="161" t="s">
        <v>282</v>
      </c>
      <c r="D183" s="152"/>
      <c r="E183" s="152"/>
      <c r="F183" s="152"/>
      <c r="G183" s="152"/>
      <c r="H183" s="152"/>
      <c r="I183" s="152"/>
      <c r="J183" s="152"/>
      <c r="K183" s="152"/>
      <c r="L183" s="152"/>
    </row>
    <row r="184" customHeight="1" spans="1:12">
      <c r="A184" s="152" t="str">
        <f t="shared" si="3"/>
        <v>质量体系</v>
      </c>
      <c r="B184" s="158" t="s">
        <v>283</v>
      </c>
      <c r="C184" s="162" t="s">
        <v>284</v>
      </c>
      <c r="D184" s="152"/>
      <c r="E184" s="152"/>
      <c r="F184" s="152"/>
      <c r="G184" s="152"/>
      <c r="H184" s="152"/>
      <c r="I184" s="152"/>
      <c r="J184" s="152"/>
      <c r="K184" s="152"/>
      <c r="L184" s="152"/>
    </row>
    <row r="185" customHeight="1" spans="1:12">
      <c r="A185" s="152" t="str">
        <f t="shared" si="3"/>
        <v>质量体系</v>
      </c>
      <c r="B185" s="158"/>
      <c r="C185" s="162" t="s">
        <v>285</v>
      </c>
      <c r="D185" s="152"/>
      <c r="E185" s="152"/>
      <c r="F185" s="152"/>
      <c r="G185" s="152"/>
      <c r="H185" s="152"/>
      <c r="I185" s="152"/>
      <c r="J185" s="152"/>
      <c r="K185" s="152"/>
      <c r="L185" s="152"/>
    </row>
    <row r="186" customHeight="1" spans="1:12">
      <c r="A186" s="152" t="str">
        <f t="shared" si="3"/>
        <v>质量体系</v>
      </c>
      <c r="B186" s="158" t="s">
        <v>286</v>
      </c>
      <c r="C186" s="162" t="s">
        <v>287</v>
      </c>
      <c r="D186" s="152"/>
      <c r="E186" s="152"/>
      <c r="F186" s="152"/>
      <c r="G186" s="152"/>
      <c r="H186" s="152"/>
      <c r="I186" s="152"/>
      <c r="J186" s="152"/>
      <c r="K186" s="152"/>
      <c r="L186" s="152"/>
    </row>
    <row r="187" customHeight="1" spans="1:12">
      <c r="A187" s="152" t="str">
        <f t="shared" si="3"/>
        <v>质量体系</v>
      </c>
      <c r="B187" s="158"/>
      <c r="C187" s="162" t="s">
        <v>288</v>
      </c>
      <c r="D187" s="152"/>
      <c r="E187" s="152"/>
      <c r="F187" s="152"/>
      <c r="G187" s="152"/>
      <c r="H187" s="152"/>
      <c r="I187" s="152"/>
      <c r="J187" s="152"/>
      <c r="K187" s="152"/>
      <c r="L187" s="152"/>
    </row>
    <row r="188" customHeight="1" spans="1:12">
      <c r="A188" s="152" t="str">
        <f t="shared" si="3"/>
        <v>质量体系</v>
      </c>
      <c r="B188" s="158" t="s">
        <v>289</v>
      </c>
      <c r="C188" s="161" t="s">
        <v>290</v>
      </c>
      <c r="D188" s="152"/>
      <c r="E188" s="152"/>
      <c r="F188" s="152"/>
      <c r="G188" s="152"/>
      <c r="H188" s="152"/>
      <c r="I188" s="152"/>
      <c r="J188" s="152"/>
      <c r="K188" s="152"/>
      <c r="L188" s="152"/>
    </row>
    <row r="189" customHeight="1" spans="1:12">
      <c r="A189" s="152" t="str">
        <f t="shared" si="3"/>
        <v>质量体系</v>
      </c>
      <c r="B189" s="158"/>
      <c r="C189" s="161" t="s">
        <v>291</v>
      </c>
      <c r="D189" s="152"/>
      <c r="E189" s="152"/>
      <c r="F189" s="152"/>
      <c r="G189" s="152"/>
      <c r="H189" s="152"/>
      <c r="I189" s="152"/>
      <c r="J189" s="152"/>
      <c r="K189" s="152"/>
      <c r="L189" s="152"/>
    </row>
    <row r="190" customHeight="1" spans="1:12">
      <c r="A190" s="152" t="str">
        <f t="shared" si="3"/>
        <v>质量体系</v>
      </c>
      <c r="B190" s="158"/>
      <c r="C190" s="161" t="s">
        <v>292</v>
      </c>
      <c r="D190" s="152"/>
      <c r="E190" s="152"/>
      <c r="F190" s="152"/>
      <c r="G190" s="152"/>
      <c r="H190" s="152"/>
      <c r="I190" s="152"/>
      <c r="J190" s="152"/>
      <c r="K190" s="152"/>
      <c r="L190" s="152"/>
    </row>
    <row r="191" customHeight="1" spans="1:12">
      <c r="A191" s="152" t="str">
        <f t="shared" si="3"/>
        <v>质量体系</v>
      </c>
      <c r="B191" s="158"/>
      <c r="C191" s="158" t="s">
        <v>293</v>
      </c>
      <c r="D191" s="152"/>
      <c r="E191" s="152"/>
      <c r="F191" s="152"/>
      <c r="G191" s="152"/>
      <c r="H191" s="152"/>
      <c r="I191" s="152"/>
      <c r="J191" s="152"/>
      <c r="K191" s="152"/>
      <c r="L191" s="152"/>
    </row>
    <row r="192" customHeight="1" spans="1:12">
      <c r="A192" s="152" t="str">
        <f t="shared" si="3"/>
        <v>质量体系</v>
      </c>
      <c r="B192" s="158" t="s">
        <v>294</v>
      </c>
      <c r="C192" s="142" t="s">
        <v>295</v>
      </c>
      <c r="D192" s="152"/>
      <c r="E192" s="152"/>
      <c r="F192" s="152"/>
      <c r="G192" s="152"/>
      <c r="H192" s="152"/>
      <c r="I192" s="152"/>
      <c r="J192" s="152"/>
      <c r="K192" s="152"/>
      <c r="L192" s="152"/>
    </row>
    <row r="193" customHeight="1" spans="1:12">
      <c r="A193" s="152" t="str">
        <f t="shared" si="3"/>
        <v>质量体系</v>
      </c>
      <c r="B193" s="158"/>
      <c r="C193" s="142" t="s">
        <v>296</v>
      </c>
      <c r="D193" s="152"/>
      <c r="E193" s="152"/>
      <c r="F193" s="152"/>
      <c r="G193" s="152"/>
      <c r="H193" s="152"/>
      <c r="I193" s="152"/>
      <c r="J193" s="152"/>
      <c r="K193" s="152"/>
      <c r="L193" s="152"/>
    </row>
    <row r="194" customHeight="1" spans="1:12">
      <c r="A194" s="152" t="str">
        <f t="shared" si="3"/>
        <v>质量体系</v>
      </c>
      <c r="B194" s="158"/>
      <c r="C194" s="142" t="s">
        <v>297</v>
      </c>
      <c r="D194" s="152"/>
      <c r="E194" s="152"/>
      <c r="F194" s="152"/>
      <c r="G194" s="152"/>
      <c r="H194" s="152"/>
      <c r="I194" s="152"/>
      <c r="J194" s="152"/>
      <c r="K194" s="152"/>
      <c r="L194" s="152"/>
    </row>
    <row r="195" customHeight="1" spans="1:12">
      <c r="A195" s="152" t="str">
        <f t="shared" si="3"/>
        <v>质量体系</v>
      </c>
      <c r="B195" s="158"/>
      <c r="C195" s="142" t="s">
        <v>298</v>
      </c>
      <c r="D195" s="152"/>
      <c r="E195" s="152"/>
      <c r="F195" s="152"/>
      <c r="G195" s="152"/>
      <c r="H195" s="152"/>
      <c r="I195" s="152"/>
      <c r="J195" s="152"/>
      <c r="K195" s="152"/>
      <c r="L195" s="152"/>
    </row>
    <row r="196" customHeight="1" spans="1:12">
      <c r="A196" s="152" t="str">
        <f t="shared" si="3"/>
        <v>质量体系</v>
      </c>
      <c r="B196" s="158"/>
      <c r="C196" s="142" t="s">
        <v>299</v>
      </c>
      <c r="D196" s="152"/>
      <c r="E196" s="152"/>
      <c r="F196" s="152"/>
      <c r="G196" s="152"/>
      <c r="H196" s="152"/>
      <c r="I196" s="152"/>
      <c r="J196" s="152"/>
      <c r="K196" s="152"/>
      <c r="L196" s="152"/>
    </row>
    <row r="197" customHeight="1" spans="1:12">
      <c r="A197" s="152" t="str">
        <f t="shared" si="3"/>
        <v>质量体系</v>
      </c>
      <c r="B197" s="158"/>
      <c r="C197" s="142" t="s">
        <v>300</v>
      </c>
      <c r="D197" s="152"/>
      <c r="E197" s="152"/>
      <c r="F197" s="152"/>
      <c r="G197" s="152"/>
      <c r="H197" s="152"/>
      <c r="I197" s="152"/>
      <c r="J197" s="152"/>
      <c r="K197" s="152"/>
      <c r="L197" s="152"/>
    </row>
    <row r="198" customHeight="1" spans="1:12">
      <c r="A198" s="152" t="str">
        <f t="shared" si="3"/>
        <v>质量体系</v>
      </c>
      <c r="B198" s="158"/>
      <c r="C198" s="142" t="s">
        <v>301</v>
      </c>
      <c r="D198" s="152"/>
      <c r="E198" s="152"/>
      <c r="F198" s="152"/>
      <c r="G198" s="152"/>
      <c r="H198" s="152"/>
      <c r="I198" s="152"/>
      <c r="J198" s="152"/>
      <c r="K198" s="152"/>
      <c r="L198" s="152"/>
    </row>
    <row r="199" customHeight="1" spans="1:12">
      <c r="A199" s="152" t="str">
        <f t="shared" si="3"/>
        <v>质量体系</v>
      </c>
      <c r="B199" s="158"/>
      <c r="C199" s="142" t="s">
        <v>302</v>
      </c>
      <c r="D199" s="152"/>
      <c r="E199" s="152"/>
      <c r="F199" s="152"/>
      <c r="G199" s="152"/>
      <c r="H199" s="152"/>
      <c r="I199" s="152"/>
      <c r="J199" s="152"/>
      <c r="K199" s="152"/>
      <c r="L199" s="152"/>
    </row>
    <row r="200" customHeight="1" spans="1:12">
      <c r="A200" s="152" t="str">
        <f t="shared" si="3"/>
        <v>质量体系</v>
      </c>
      <c r="B200" s="158"/>
      <c r="C200" s="158" t="s">
        <v>303</v>
      </c>
      <c r="D200" s="152"/>
      <c r="E200" s="152"/>
      <c r="F200" s="152"/>
      <c r="G200" s="152"/>
      <c r="H200" s="152"/>
      <c r="I200" s="152"/>
      <c r="J200" s="152"/>
      <c r="K200" s="152"/>
      <c r="L200" s="152"/>
    </row>
    <row r="201" customHeight="1" spans="1:12">
      <c r="A201" s="152" t="str">
        <f t="shared" si="3"/>
        <v>质量体系</v>
      </c>
      <c r="B201" s="158" t="s">
        <v>304</v>
      </c>
      <c r="C201" s="161" t="s">
        <v>305</v>
      </c>
      <c r="D201" s="152"/>
      <c r="E201" s="152"/>
      <c r="F201" s="152"/>
      <c r="G201" s="152"/>
      <c r="H201" s="152"/>
      <c r="I201" s="152"/>
      <c r="J201" s="152"/>
      <c r="K201" s="152"/>
      <c r="L201" s="152"/>
    </row>
    <row r="202" customHeight="1" spans="1:12">
      <c r="A202" s="152" t="str">
        <f t="shared" si="3"/>
        <v>质量体系</v>
      </c>
      <c r="B202" s="158"/>
      <c r="C202" s="161" t="s">
        <v>306</v>
      </c>
      <c r="D202" s="152"/>
      <c r="E202" s="152"/>
      <c r="F202" s="152"/>
      <c r="G202" s="152"/>
      <c r="H202" s="152"/>
      <c r="I202" s="152"/>
      <c r="J202" s="152"/>
      <c r="K202" s="152"/>
      <c r="L202" s="152"/>
    </row>
    <row r="203" customHeight="1" spans="1:12">
      <c r="A203" s="152" t="str">
        <f t="shared" si="3"/>
        <v>质量体系</v>
      </c>
      <c r="B203" s="158"/>
      <c r="C203" s="161" t="s">
        <v>307</v>
      </c>
      <c r="D203" s="152"/>
      <c r="E203" s="152"/>
      <c r="F203" s="152"/>
      <c r="G203" s="152"/>
      <c r="H203" s="152"/>
      <c r="I203" s="152"/>
      <c r="J203" s="152"/>
      <c r="K203" s="152"/>
      <c r="L203" s="152"/>
    </row>
    <row r="204" customHeight="1" spans="1:12">
      <c r="A204" s="152" t="str">
        <f t="shared" si="3"/>
        <v>质量体系</v>
      </c>
      <c r="B204" s="158" t="s">
        <v>308</v>
      </c>
      <c r="C204" s="161" t="s">
        <v>309</v>
      </c>
      <c r="D204" s="152"/>
      <c r="E204" s="152"/>
      <c r="F204" s="152"/>
      <c r="G204" s="152"/>
      <c r="H204" s="152"/>
      <c r="I204" s="152"/>
      <c r="J204" s="152"/>
      <c r="K204" s="152"/>
      <c r="L204" s="152"/>
    </row>
    <row r="205" customHeight="1" spans="1:12">
      <c r="A205" s="152" t="str">
        <f t="shared" si="3"/>
        <v>质量体系</v>
      </c>
      <c r="B205" s="158"/>
      <c r="C205" s="161" t="s">
        <v>310</v>
      </c>
      <c r="D205" s="152"/>
      <c r="E205" s="152"/>
      <c r="F205" s="152"/>
      <c r="G205" s="152"/>
      <c r="H205" s="152"/>
      <c r="I205" s="152"/>
      <c r="J205" s="152"/>
      <c r="K205" s="152"/>
      <c r="L205" s="152"/>
    </row>
    <row r="206" customHeight="1" spans="1:12">
      <c r="A206" s="152" t="str">
        <f t="shared" si="3"/>
        <v>质量体系</v>
      </c>
      <c r="B206" s="158"/>
      <c r="C206" s="161" t="s">
        <v>311</v>
      </c>
      <c r="D206" s="152"/>
      <c r="E206" s="152"/>
      <c r="F206" s="152"/>
      <c r="G206" s="152"/>
      <c r="H206" s="152"/>
      <c r="I206" s="152"/>
      <c r="J206" s="152"/>
      <c r="K206" s="152"/>
      <c r="L206" s="152"/>
    </row>
    <row r="207" customHeight="1" spans="1:12">
      <c r="A207" s="152" t="str">
        <f t="shared" si="3"/>
        <v>质量体系</v>
      </c>
      <c r="B207" s="158" t="s">
        <v>312</v>
      </c>
      <c r="C207" s="161" t="s">
        <v>313</v>
      </c>
      <c r="D207" s="152"/>
      <c r="E207" s="152"/>
      <c r="F207" s="152"/>
      <c r="G207" s="152"/>
      <c r="H207" s="152"/>
      <c r="I207" s="152"/>
      <c r="J207" s="152"/>
      <c r="K207" s="152"/>
      <c r="L207" s="152"/>
    </row>
    <row r="208" customHeight="1" spans="1:12">
      <c r="A208" s="152" t="str">
        <f t="shared" si="3"/>
        <v>质量体系</v>
      </c>
      <c r="B208" s="158"/>
      <c r="C208" s="161" t="s">
        <v>314</v>
      </c>
      <c r="D208" s="152"/>
      <c r="E208" s="152"/>
      <c r="F208" s="152"/>
      <c r="G208" s="152"/>
      <c r="H208" s="152"/>
      <c r="I208" s="152"/>
      <c r="J208" s="152"/>
      <c r="K208" s="152"/>
      <c r="L208" s="152"/>
    </row>
    <row r="209" customHeight="1" spans="1:12">
      <c r="A209" s="152" t="str">
        <f t="shared" si="3"/>
        <v>质量体系</v>
      </c>
      <c r="B209" s="158"/>
      <c r="C209" s="161" t="s">
        <v>315</v>
      </c>
      <c r="D209" s="152"/>
      <c r="E209" s="152"/>
      <c r="F209" s="152"/>
      <c r="G209" s="152"/>
      <c r="H209" s="152"/>
      <c r="I209" s="152"/>
      <c r="J209" s="152"/>
      <c r="K209" s="152"/>
      <c r="L209" s="152"/>
    </row>
    <row r="210" customHeight="1" spans="1:12">
      <c r="A210" s="152" t="str">
        <f t="shared" si="3"/>
        <v>质量体系</v>
      </c>
      <c r="B210" s="158" t="s">
        <v>316</v>
      </c>
      <c r="C210" s="161" t="s">
        <v>317</v>
      </c>
      <c r="D210" s="152"/>
      <c r="E210" s="152"/>
      <c r="F210" s="152"/>
      <c r="G210" s="152"/>
      <c r="H210" s="152"/>
      <c r="I210" s="152"/>
      <c r="J210" s="152"/>
      <c r="K210" s="152"/>
      <c r="L210" s="152"/>
    </row>
    <row r="211" customHeight="1" spans="1:12">
      <c r="A211" s="152" t="str">
        <f t="shared" si="3"/>
        <v>质量体系</v>
      </c>
      <c r="B211" s="158"/>
      <c r="C211" s="161" t="s">
        <v>318</v>
      </c>
      <c r="D211" s="152"/>
      <c r="E211" s="152"/>
      <c r="F211" s="152"/>
      <c r="G211" s="152"/>
      <c r="H211" s="152"/>
      <c r="I211" s="152"/>
      <c r="J211" s="152"/>
      <c r="K211" s="152"/>
      <c r="L211" s="152"/>
    </row>
    <row r="212" customHeight="1" spans="1:12">
      <c r="A212" s="152" t="str">
        <f t="shared" ref="A212:A243" si="4">A211</f>
        <v>质量体系</v>
      </c>
      <c r="B212" s="158"/>
      <c r="C212" s="161" t="s">
        <v>319</v>
      </c>
      <c r="D212" s="152"/>
      <c r="E212" s="152"/>
      <c r="F212" s="152"/>
      <c r="G212" s="152"/>
      <c r="H212" s="152"/>
      <c r="I212" s="152"/>
      <c r="J212" s="152"/>
      <c r="K212" s="152"/>
      <c r="L212" s="152"/>
    </row>
    <row r="213" customHeight="1" spans="1:12">
      <c r="A213" s="152" t="str">
        <f t="shared" si="4"/>
        <v>质量体系</v>
      </c>
      <c r="B213" s="158" t="s">
        <v>320</v>
      </c>
      <c r="C213" s="161" t="s">
        <v>321</v>
      </c>
      <c r="D213" s="152"/>
      <c r="E213" s="152"/>
      <c r="F213" s="152"/>
      <c r="G213" s="152"/>
      <c r="H213" s="152"/>
      <c r="I213" s="152"/>
      <c r="J213" s="152"/>
      <c r="K213" s="152"/>
      <c r="L213" s="152"/>
    </row>
    <row r="214" customHeight="1" spans="1:12">
      <c r="A214" s="152" t="str">
        <f t="shared" si="4"/>
        <v>质量体系</v>
      </c>
      <c r="B214" s="158"/>
      <c r="C214" s="161" t="s">
        <v>322</v>
      </c>
      <c r="D214" s="152"/>
      <c r="E214" s="152"/>
      <c r="F214" s="152"/>
      <c r="G214" s="152"/>
      <c r="H214" s="152"/>
      <c r="I214" s="152"/>
      <c r="J214" s="152"/>
      <c r="K214" s="152"/>
      <c r="L214" s="152"/>
    </row>
    <row r="215" customHeight="1" spans="1:12">
      <c r="A215" s="152" t="str">
        <f t="shared" si="4"/>
        <v>质量体系</v>
      </c>
      <c r="B215" s="158"/>
      <c r="C215" s="161" t="s">
        <v>323</v>
      </c>
      <c r="D215" s="152"/>
      <c r="E215" s="152"/>
      <c r="F215" s="152"/>
      <c r="G215" s="152"/>
      <c r="H215" s="152"/>
      <c r="I215" s="152"/>
      <c r="J215" s="152"/>
      <c r="K215" s="152"/>
      <c r="L215" s="152"/>
    </row>
    <row r="216" customHeight="1" spans="1:12">
      <c r="A216" s="152" t="str">
        <f t="shared" si="4"/>
        <v>质量体系</v>
      </c>
      <c r="B216" s="158" t="s">
        <v>324</v>
      </c>
      <c r="C216" s="161" t="s">
        <v>325</v>
      </c>
      <c r="D216" s="152"/>
      <c r="E216" s="152"/>
      <c r="F216" s="152"/>
      <c r="G216" s="152"/>
      <c r="H216" s="152"/>
      <c r="I216" s="152"/>
      <c r="J216" s="152"/>
      <c r="K216" s="152"/>
      <c r="L216" s="152"/>
    </row>
    <row r="217" customHeight="1" spans="1:12">
      <c r="A217" s="152" t="str">
        <f t="shared" si="4"/>
        <v>质量体系</v>
      </c>
      <c r="B217" s="158"/>
      <c r="C217" s="161" t="s">
        <v>326</v>
      </c>
      <c r="D217" s="152"/>
      <c r="E217" s="152"/>
      <c r="F217" s="152"/>
      <c r="G217" s="152"/>
      <c r="H217" s="152"/>
      <c r="I217" s="152"/>
      <c r="J217" s="152"/>
      <c r="K217" s="152"/>
      <c r="L217" s="152"/>
    </row>
    <row r="218" customHeight="1" spans="1:12">
      <c r="A218" s="152" t="str">
        <f t="shared" si="4"/>
        <v>质量体系</v>
      </c>
      <c r="B218" s="158"/>
      <c r="C218" s="161" t="s">
        <v>327</v>
      </c>
      <c r="D218" s="152"/>
      <c r="E218" s="152"/>
      <c r="F218" s="152"/>
      <c r="G218" s="152"/>
      <c r="H218" s="152"/>
      <c r="I218" s="152"/>
      <c r="J218" s="152"/>
      <c r="K218" s="152"/>
      <c r="L218" s="152"/>
    </row>
    <row r="219" customHeight="1" spans="1:12">
      <c r="A219" s="152" t="str">
        <f t="shared" si="4"/>
        <v>质量体系</v>
      </c>
      <c r="B219" s="158" t="s">
        <v>328</v>
      </c>
      <c r="C219" s="161" t="s">
        <v>329</v>
      </c>
      <c r="D219" s="152"/>
      <c r="E219" s="152"/>
      <c r="F219" s="152"/>
      <c r="G219" s="152"/>
      <c r="H219" s="152"/>
      <c r="I219" s="152"/>
      <c r="J219" s="152"/>
      <c r="K219" s="152"/>
      <c r="L219" s="152"/>
    </row>
    <row r="220" customHeight="1" spans="1:12">
      <c r="A220" s="152" t="str">
        <f t="shared" si="4"/>
        <v>质量体系</v>
      </c>
      <c r="B220" s="158"/>
      <c r="C220" s="161" t="s">
        <v>330</v>
      </c>
      <c r="D220" s="152"/>
      <c r="E220" s="152"/>
      <c r="F220" s="152"/>
      <c r="G220" s="152"/>
      <c r="H220" s="152"/>
      <c r="I220" s="152"/>
      <c r="J220" s="152"/>
      <c r="K220" s="152"/>
      <c r="L220" s="152"/>
    </row>
    <row r="221" customHeight="1" spans="1:12">
      <c r="A221" s="152" t="str">
        <f t="shared" si="4"/>
        <v>质量体系</v>
      </c>
      <c r="B221" s="158"/>
      <c r="C221" s="161" t="s">
        <v>331</v>
      </c>
      <c r="D221" s="152"/>
      <c r="E221" s="152"/>
      <c r="F221" s="152"/>
      <c r="G221" s="152"/>
      <c r="H221" s="152"/>
      <c r="I221" s="152"/>
      <c r="J221" s="152"/>
      <c r="K221" s="152"/>
      <c r="L221" s="152"/>
    </row>
    <row r="222" customHeight="1" spans="1:12">
      <c r="A222" s="152" t="str">
        <f t="shared" si="4"/>
        <v>质量体系</v>
      </c>
      <c r="B222" s="158" t="s">
        <v>332</v>
      </c>
      <c r="C222" s="161" t="s">
        <v>333</v>
      </c>
      <c r="D222" s="152"/>
      <c r="E222" s="152"/>
      <c r="F222" s="152"/>
      <c r="G222" s="152"/>
      <c r="H222" s="152"/>
      <c r="I222" s="152"/>
      <c r="J222" s="152"/>
      <c r="K222" s="152"/>
      <c r="L222" s="152"/>
    </row>
    <row r="223" customHeight="1" spans="1:12">
      <c r="A223" s="152" t="str">
        <f t="shared" si="4"/>
        <v>质量体系</v>
      </c>
      <c r="B223" s="158"/>
      <c r="C223" s="161" t="s">
        <v>334</v>
      </c>
      <c r="D223" s="152"/>
      <c r="E223" s="152"/>
      <c r="F223" s="152"/>
      <c r="G223" s="152"/>
      <c r="H223" s="152"/>
      <c r="I223" s="152"/>
      <c r="J223" s="152"/>
      <c r="K223" s="152"/>
      <c r="L223" s="152"/>
    </row>
    <row r="224" customHeight="1" spans="1:12">
      <c r="A224" s="152" t="str">
        <f t="shared" si="4"/>
        <v>质量体系</v>
      </c>
      <c r="B224" s="158"/>
      <c r="C224" s="161" t="s">
        <v>335</v>
      </c>
      <c r="D224" s="152"/>
      <c r="E224" s="152"/>
      <c r="F224" s="152"/>
      <c r="G224" s="152"/>
      <c r="H224" s="152"/>
      <c r="I224" s="152"/>
      <c r="J224" s="152"/>
      <c r="K224" s="152"/>
      <c r="L224" s="152"/>
    </row>
    <row r="225" customHeight="1" spans="1:12">
      <c r="A225" s="152" t="str">
        <f t="shared" si="4"/>
        <v>质量体系</v>
      </c>
      <c r="B225" s="158" t="s">
        <v>336</v>
      </c>
      <c r="C225" s="161" t="s">
        <v>337</v>
      </c>
      <c r="D225" s="152"/>
      <c r="E225" s="152"/>
      <c r="F225" s="152"/>
      <c r="G225" s="152"/>
      <c r="H225" s="152"/>
      <c r="I225" s="152"/>
      <c r="J225" s="152"/>
      <c r="K225" s="152"/>
      <c r="L225" s="152"/>
    </row>
    <row r="226" customHeight="1" spans="1:12">
      <c r="A226" s="152" t="str">
        <f t="shared" si="4"/>
        <v>质量体系</v>
      </c>
      <c r="B226" s="158"/>
      <c r="C226" s="161" t="s">
        <v>338</v>
      </c>
      <c r="D226" s="152"/>
      <c r="E226" s="152"/>
      <c r="F226" s="152"/>
      <c r="G226" s="152"/>
      <c r="H226" s="152"/>
      <c r="I226" s="152"/>
      <c r="J226" s="152"/>
      <c r="K226" s="152"/>
      <c r="L226" s="152"/>
    </row>
    <row r="227" customHeight="1" spans="1:12">
      <c r="A227" s="152" t="str">
        <f t="shared" si="4"/>
        <v>质量体系</v>
      </c>
      <c r="B227" s="158"/>
      <c r="C227" s="161" t="s">
        <v>339</v>
      </c>
      <c r="D227" s="152"/>
      <c r="E227" s="152"/>
      <c r="F227" s="152"/>
      <c r="G227" s="152"/>
      <c r="H227" s="152"/>
      <c r="I227" s="152"/>
      <c r="J227" s="152"/>
      <c r="K227" s="152"/>
      <c r="L227" s="152"/>
    </row>
    <row r="228" customHeight="1" spans="1:12">
      <c r="A228" s="152" t="str">
        <f t="shared" si="4"/>
        <v>质量体系</v>
      </c>
      <c r="B228" s="158" t="s">
        <v>340</v>
      </c>
      <c r="C228" s="161" t="s">
        <v>341</v>
      </c>
      <c r="D228" s="152"/>
      <c r="E228" s="152"/>
      <c r="F228" s="152"/>
      <c r="G228" s="152"/>
      <c r="H228" s="152"/>
      <c r="I228" s="152"/>
      <c r="J228" s="152"/>
      <c r="K228" s="152"/>
      <c r="L228" s="152"/>
    </row>
    <row r="229" customHeight="1" spans="1:12">
      <c r="A229" s="152" t="str">
        <f t="shared" si="4"/>
        <v>质量体系</v>
      </c>
      <c r="B229" s="158"/>
      <c r="C229" s="161" t="s">
        <v>342</v>
      </c>
      <c r="D229" s="152"/>
      <c r="E229" s="152"/>
      <c r="F229" s="152"/>
      <c r="G229" s="152"/>
      <c r="H229" s="152"/>
      <c r="I229" s="152"/>
      <c r="J229" s="152"/>
      <c r="K229" s="152"/>
      <c r="L229" s="152"/>
    </row>
    <row r="230" customHeight="1" spans="1:12">
      <c r="A230" s="152" t="str">
        <f t="shared" si="4"/>
        <v>质量体系</v>
      </c>
      <c r="B230" s="158"/>
      <c r="C230" s="161" t="s">
        <v>343</v>
      </c>
      <c r="D230" s="152"/>
      <c r="E230" s="152"/>
      <c r="F230" s="152"/>
      <c r="G230" s="152"/>
      <c r="H230" s="152"/>
      <c r="I230" s="152"/>
      <c r="J230" s="152"/>
      <c r="K230" s="152"/>
      <c r="L230" s="152"/>
    </row>
    <row r="231" customHeight="1" spans="1:12">
      <c r="A231" s="152" t="str">
        <f t="shared" si="4"/>
        <v>质量体系</v>
      </c>
      <c r="B231" s="158" t="s">
        <v>344</v>
      </c>
      <c r="C231" s="161" t="s">
        <v>345</v>
      </c>
      <c r="D231" s="152"/>
      <c r="E231" s="152"/>
      <c r="F231" s="152"/>
      <c r="G231" s="152"/>
      <c r="H231" s="152"/>
      <c r="I231" s="152"/>
      <c r="J231" s="152"/>
      <c r="K231" s="152"/>
      <c r="L231" s="152"/>
    </row>
    <row r="232" customHeight="1" spans="1:12">
      <c r="A232" s="152" t="str">
        <f t="shared" si="4"/>
        <v>质量体系</v>
      </c>
      <c r="B232" s="158"/>
      <c r="C232" s="161" t="s">
        <v>346</v>
      </c>
      <c r="D232" s="152"/>
      <c r="E232" s="152"/>
      <c r="F232" s="152"/>
      <c r="G232" s="152"/>
      <c r="H232" s="152"/>
      <c r="I232" s="152"/>
      <c r="J232" s="152"/>
      <c r="K232" s="152"/>
      <c r="L232" s="152"/>
    </row>
    <row r="233" customHeight="1" spans="1:12">
      <c r="A233" s="152" t="str">
        <f t="shared" si="4"/>
        <v>质量体系</v>
      </c>
      <c r="B233" s="158"/>
      <c r="C233" s="161" t="s">
        <v>347</v>
      </c>
      <c r="D233" s="152"/>
      <c r="E233" s="152"/>
      <c r="F233" s="152"/>
      <c r="G233" s="152"/>
      <c r="H233" s="152"/>
      <c r="I233" s="152"/>
      <c r="J233" s="152"/>
      <c r="K233" s="152"/>
      <c r="L233" s="152"/>
    </row>
    <row r="234" customHeight="1" spans="1:12">
      <c r="A234" s="152" t="str">
        <f t="shared" si="4"/>
        <v>质量体系</v>
      </c>
      <c r="B234" s="158" t="s">
        <v>348</v>
      </c>
      <c r="C234" s="161" t="s">
        <v>349</v>
      </c>
      <c r="D234" s="152"/>
      <c r="E234" s="152"/>
      <c r="F234" s="152"/>
      <c r="G234" s="152"/>
      <c r="H234" s="152"/>
      <c r="I234" s="152"/>
      <c r="J234" s="152"/>
      <c r="K234" s="152"/>
      <c r="L234" s="152"/>
    </row>
    <row r="235" customHeight="1" spans="1:12">
      <c r="A235" s="152" t="str">
        <f t="shared" si="4"/>
        <v>质量体系</v>
      </c>
      <c r="B235" s="158"/>
      <c r="C235" s="161" t="s">
        <v>350</v>
      </c>
      <c r="D235" s="152"/>
      <c r="E235" s="152"/>
      <c r="F235" s="152"/>
      <c r="G235" s="152"/>
      <c r="H235" s="152"/>
      <c r="I235" s="152"/>
      <c r="J235" s="152"/>
      <c r="K235" s="152"/>
      <c r="L235" s="152"/>
    </row>
    <row r="236" customHeight="1" spans="1:12">
      <c r="A236" s="152" t="str">
        <f t="shared" si="4"/>
        <v>质量体系</v>
      </c>
      <c r="B236" s="158"/>
      <c r="C236" s="161" t="s">
        <v>351</v>
      </c>
      <c r="D236" s="152"/>
      <c r="E236" s="152"/>
      <c r="F236" s="152"/>
      <c r="G236" s="152"/>
      <c r="H236" s="152"/>
      <c r="I236" s="152"/>
      <c r="J236" s="152"/>
      <c r="K236" s="152"/>
      <c r="L236" s="152"/>
    </row>
    <row r="237" customHeight="1" spans="1:12">
      <c r="A237" s="152" t="str">
        <f t="shared" si="4"/>
        <v>质量体系</v>
      </c>
      <c r="B237" s="158" t="s">
        <v>352</v>
      </c>
      <c r="C237" s="162" t="s">
        <v>353</v>
      </c>
      <c r="D237" s="152"/>
      <c r="E237" s="152"/>
      <c r="F237" s="152"/>
      <c r="G237" s="152"/>
      <c r="H237" s="152"/>
      <c r="I237" s="152"/>
      <c r="J237" s="152"/>
      <c r="K237" s="152"/>
      <c r="L237" s="152"/>
    </row>
    <row r="238" customHeight="1" spans="1:12">
      <c r="A238" s="152" t="str">
        <f t="shared" si="4"/>
        <v>质量体系</v>
      </c>
      <c r="B238" s="158"/>
      <c r="C238" s="162" t="s">
        <v>354</v>
      </c>
      <c r="D238" s="152"/>
      <c r="E238" s="152"/>
      <c r="F238" s="152"/>
      <c r="G238" s="152"/>
      <c r="H238" s="152"/>
      <c r="I238" s="152"/>
      <c r="J238" s="152"/>
      <c r="K238" s="152"/>
      <c r="L238" s="152"/>
    </row>
    <row r="239" customHeight="1" spans="1:12">
      <c r="A239" s="152" t="str">
        <f t="shared" si="4"/>
        <v>质量体系</v>
      </c>
      <c r="B239" s="158"/>
      <c r="C239" s="162" t="s">
        <v>355</v>
      </c>
      <c r="D239" s="152"/>
      <c r="E239" s="152"/>
      <c r="F239" s="152"/>
      <c r="G239" s="152"/>
      <c r="H239" s="152"/>
      <c r="I239" s="152"/>
      <c r="J239" s="152"/>
      <c r="K239" s="152"/>
      <c r="L239" s="152"/>
    </row>
    <row r="240" customHeight="1" spans="1:12">
      <c r="A240" s="152" t="str">
        <f t="shared" si="4"/>
        <v>质量体系</v>
      </c>
      <c r="B240" s="158" t="s">
        <v>356</v>
      </c>
      <c r="C240" s="163" t="s">
        <v>357</v>
      </c>
      <c r="D240" s="152"/>
      <c r="E240" s="152"/>
      <c r="F240" s="152"/>
      <c r="G240" s="152"/>
      <c r="H240" s="152"/>
      <c r="I240" s="152"/>
      <c r="J240" s="152"/>
      <c r="K240" s="152"/>
      <c r="L240" s="152"/>
    </row>
    <row r="241" customHeight="1" spans="1:12">
      <c r="A241" s="152" t="str">
        <f t="shared" si="4"/>
        <v>质量体系</v>
      </c>
      <c r="B241" s="158"/>
      <c r="C241" s="163" t="s">
        <v>358</v>
      </c>
      <c r="D241" s="152"/>
      <c r="E241" s="152"/>
      <c r="F241" s="152"/>
      <c r="G241" s="152"/>
      <c r="H241" s="152"/>
      <c r="I241" s="152"/>
      <c r="J241" s="152"/>
      <c r="K241" s="152"/>
      <c r="L241" s="152"/>
    </row>
    <row r="242" customHeight="1" spans="1:12">
      <c r="A242" s="152" t="str">
        <f t="shared" si="4"/>
        <v>质量体系</v>
      </c>
      <c r="B242" s="158"/>
      <c r="C242" s="163" t="s">
        <v>359</v>
      </c>
      <c r="D242" s="152"/>
      <c r="E242" s="152"/>
      <c r="F242" s="152"/>
      <c r="G242" s="152"/>
      <c r="H242" s="152"/>
      <c r="I242" s="152"/>
      <c r="J242" s="152"/>
      <c r="K242" s="152"/>
      <c r="L242" s="152"/>
    </row>
    <row r="243" customHeight="1" spans="1:12">
      <c r="A243" s="152" t="str">
        <f t="shared" si="4"/>
        <v>质量体系</v>
      </c>
      <c r="B243" s="158"/>
      <c r="C243" s="163" t="s">
        <v>360</v>
      </c>
      <c r="D243" s="152"/>
      <c r="E243" s="152"/>
      <c r="F243" s="152"/>
      <c r="G243" s="152"/>
      <c r="H243" s="152"/>
      <c r="I243" s="152"/>
      <c r="J243" s="152"/>
      <c r="K243" s="152"/>
      <c r="L243" s="152"/>
    </row>
    <row r="244" customHeight="1" spans="1:12">
      <c r="A244" s="152" t="str">
        <f t="shared" ref="A244:A275" si="5">A243</f>
        <v>质量体系</v>
      </c>
      <c r="B244" s="158"/>
      <c r="C244" s="163" t="s">
        <v>361</v>
      </c>
      <c r="D244" s="152"/>
      <c r="E244" s="152"/>
      <c r="F244" s="152"/>
      <c r="G244" s="152"/>
      <c r="H244" s="152"/>
      <c r="I244" s="152"/>
      <c r="J244" s="152"/>
      <c r="K244" s="152"/>
      <c r="L244" s="152"/>
    </row>
    <row r="245" customHeight="1" spans="1:12">
      <c r="A245" s="152" t="str">
        <f t="shared" si="5"/>
        <v>质量体系</v>
      </c>
      <c r="B245" s="158" t="s">
        <v>362</v>
      </c>
      <c r="C245" s="163" t="s">
        <v>363</v>
      </c>
      <c r="D245" s="152"/>
      <c r="E245" s="152"/>
      <c r="F245" s="152"/>
      <c r="G245" s="152"/>
      <c r="H245" s="152"/>
      <c r="I245" s="152"/>
      <c r="J245" s="152"/>
      <c r="K245" s="152"/>
      <c r="L245" s="152"/>
    </row>
    <row r="246" customHeight="1" spans="1:12">
      <c r="A246" s="152" t="str">
        <f t="shared" si="5"/>
        <v>质量体系</v>
      </c>
      <c r="B246" s="158"/>
      <c r="C246" s="163" t="s">
        <v>364</v>
      </c>
      <c r="D246" s="152"/>
      <c r="E246" s="152"/>
      <c r="F246" s="152"/>
      <c r="G246" s="152"/>
      <c r="H246" s="152"/>
      <c r="I246" s="152"/>
      <c r="J246" s="152"/>
      <c r="K246" s="152"/>
      <c r="L246" s="152"/>
    </row>
    <row r="247" customHeight="1" spans="1:12">
      <c r="A247" s="152" t="str">
        <f t="shared" si="5"/>
        <v>质量体系</v>
      </c>
      <c r="B247" s="158"/>
      <c r="C247" s="163" t="s">
        <v>365</v>
      </c>
      <c r="D247" s="152"/>
      <c r="E247" s="152"/>
      <c r="F247" s="152"/>
      <c r="G247" s="152"/>
      <c r="H247" s="152"/>
      <c r="I247" s="152"/>
      <c r="J247" s="152"/>
      <c r="K247" s="152"/>
      <c r="L247" s="152"/>
    </row>
    <row r="248" customHeight="1" spans="1:12">
      <c r="A248" s="152" t="str">
        <f t="shared" si="5"/>
        <v>质量体系</v>
      </c>
      <c r="B248" s="158"/>
      <c r="C248" s="163" t="s">
        <v>366</v>
      </c>
      <c r="D248" s="152"/>
      <c r="E248" s="152"/>
      <c r="F248" s="152"/>
      <c r="G248" s="152"/>
      <c r="H248" s="152"/>
      <c r="I248" s="152"/>
      <c r="J248" s="152"/>
      <c r="K248" s="152"/>
      <c r="L248" s="152"/>
    </row>
    <row r="249" customHeight="1" spans="1:12">
      <c r="A249" s="152" t="str">
        <f t="shared" si="5"/>
        <v>质量体系</v>
      </c>
      <c r="B249" s="158"/>
      <c r="C249" s="163" t="s">
        <v>367</v>
      </c>
      <c r="D249" s="152"/>
      <c r="E249" s="152"/>
      <c r="F249" s="152"/>
      <c r="G249" s="152"/>
      <c r="H249" s="152"/>
      <c r="I249" s="152"/>
      <c r="J249" s="152"/>
      <c r="K249" s="152"/>
      <c r="L249" s="152"/>
    </row>
    <row r="250" customHeight="1" spans="1:12">
      <c r="A250" s="152" t="str">
        <f t="shared" si="5"/>
        <v>质量体系</v>
      </c>
      <c r="B250" s="158"/>
      <c r="C250" s="163" t="s">
        <v>368</v>
      </c>
      <c r="D250" s="152"/>
      <c r="E250" s="152"/>
      <c r="F250" s="152"/>
      <c r="G250" s="152"/>
      <c r="H250" s="152"/>
      <c r="I250" s="152"/>
      <c r="J250" s="152"/>
      <c r="K250" s="152"/>
      <c r="L250" s="152"/>
    </row>
    <row r="251" customHeight="1" spans="1:12">
      <c r="A251" s="152" t="str">
        <f t="shared" si="5"/>
        <v>质量体系</v>
      </c>
      <c r="B251" s="158" t="s">
        <v>369</v>
      </c>
      <c r="C251" s="163" t="s">
        <v>370</v>
      </c>
      <c r="D251" s="152"/>
      <c r="E251" s="152"/>
      <c r="F251" s="152"/>
      <c r="G251" s="152"/>
      <c r="H251" s="152"/>
      <c r="I251" s="152"/>
      <c r="J251" s="152"/>
      <c r="K251" s="152"/>
      <c r="L251" s="152"/>
    </row>
    <row r="252" customHeight="1" spans="1:12">
      <c r="A252" s="152" t="str">
        <f t="shared" si="5"/>
        <v>质量体系</v>
      </c>
      <c r="B252" s="158"/>
      <c r="C252" s="163" t="s">
        <v>371</v>
      </c>
      <c r="D252" s="152"/>
      <c r="E252" s="152"/>
      <c r="F252" s="152"/>
      <c r="G252" s="152"/>
      <c r="H252" s="152"/>
      <c r="I252" s="152"/>
      <c r="J252" s="152"/>
      <c r="K252" s="152"/>
      <c r="L252" s="152"/>
    </row>
    <row r="253" customHeight="1" spans="1:12">
      <c r="A253" s="152" t="str">
        <f t="shared" si="5"/>
        <v>质量体系</v>
      </c>
      <c r="B253" s="158" t="s">
        <v>372</v>
      </c>
      <c r="C253" s="163" t="s">
        <v>373</v>
      </c>
      <c r="D253" s="152"/>
      <c r="E253" s="152"/>
      <c r="F253" s="152"/>
      <c r="G253" s="152"/>
      <c r="H253" s="152"/>
      <c r="I253" s="152"/>
      <c r="J253" s="152"/>
      <c r="K253" s="152"/>
      <c r="L253" s="152"/>
    </row>
    <row r="254" customHeight="1" spans="1:12">
      <c r="A254" s="152" t="str">
        <f t="shared" si="5"/>
        <v>质量体系</v>
      </c>
      <c r="B254" s="158"/>
      <c r="C254" s="163" t="s">
        <v>374</v>
      </c>
      <c r="D254" s="152"/>
      <c r="E254" s="152"/>
      <c r="F254" s="152"/>
      <c r="G254" s="152"/>
      <c r="H254" s="152"/>
      <c r="I254" s="152"/>
      <c r="J254" s="152"/>
      <c r="K254" s="152"/>
      <c r="L254" s="152"/>
    </row>
    <row r="255" customHeight="1" spans="1:12">
      <c r="A255" s="152" t="str">
        <f t="shared" si="5"/>
        <v>质量体系</v>
      </c>
      <c r="B255" s="158" t="s">
        <v>375</v>
      </c>
      <c r="C255" s="163" t="s">
        <v>376</v>
      </c>
      <c r="D255" s="152"/>
      <c r="E255" s="152"/>
      <c r="F255" s="152"/>
      <c r="G255" s="152"/>
      <c r="H255" s="152"/>
      <c r="I255" s="152"/>
      <c r="J255" s="152"/>
      <c r="K255" s="152"/>
      <c r="L255" s="152"/>
    </row>
    <row r="256" customHeight="1" spans="1:12">
      <c r="A256" s="152" t="str">
        <f t="shared" si="5"/>
        <v>质量体系</v>
      </c>
      <c r="B256" s="158"/>
      <c r="C256" s="163" t="s">
        <v>377</v>
      </c>
      <c r="D256" s="152"/>
      <c r="E256" s="152"/>
      <c r="F256" s="152"/>
      <c r="G256" s="152"/>
      <c r="H256" s="152"/>
      <c r="I256" s="152"/>
      <c r="J256" s="152"/>
      <c r="K256" s="152"/>
      <c r="L256" s="152"/>
    </row>
    <row r="257" customHeight="1" spans="1:12">
      <c r="A257" s="152" t="str">
        <f t="shared" si="5"/>
        <v>质量体系</v>
      </c>
      <c r="B257" s="158" t="s">
        <v>378</v>
      </c>
      <c r="C257" s="163" t="s">
        <v>379</v>
      </c>
      <c r="D257" s="152"/>
      <c r="E257" s="152"/>
      <c r="F257" s="152"/>
      <c r="G257" s="152"/>
      <c r="H257" s="152"/>
      <c r="I257" s="152"/>
      <c r="J257" s="152"/>
      <c r="K257" s="152"/>
      <c r="L257" s="152"/>
    </row>
    <row r="258" customHeight="1" spans="1:12">
      <c r="A258" s="152" t="str">
        <f t="shared" si="5"/>
        <v>质量体系</v>
      </c>
      <c r="B258" s="158"/>
      <c r="C258" s="163" t="s">
        <v>380</v>
      </c>
      <c r="D258" s="152"/>
      <c r="E258" s="152"/>
      <c r="F258" s="152"/>
      <c r="G258" s="152"/>
      <c r="H258" s="152"/>
      <c r="I258" s="152"/>
      <c r="J258" s="152"/>
      <c r="K258" s="152"/>
      <c r="L258" s="152"/>
    </row>
    <row r="259" customHeight="1" spans="1:12">
      <c r="A259" s="152" t="str">
        <f t="shared" si="5"/>
        <v>质量体系</v>
      </c>
      <c r="B259" s="158"/>
      <c r="C259" s="163" t="s">
        <v>381</v>
      </c>
      <c r="D259" s="152"/>
      <c r="E259" s="152"/>
      <c r="F259" s="152"/>
      <c r="G259" s="152"/>
      <c r="H259" s="152"/>
      <c r="I259" s="152"/>
      <c r="J259" s="152"/>
      <c r="K259" s="152"/>
      <c r="L259" s="152"/>
    </row>
    <row r="260" customHeight="1" spans="1:12">
      <c r="A260" s="152" t="str">
        <f t="shared" si="5"/>
        <v>质量体系</v>
      </c>
      <c r="B260" s="158" t="s">
        <v>382</v>
      </c>
      <c r="C260" s="161" t="s">
        <v>383</v>
      </c>
      <c r="D260" s="152"/>
      <c r="E260" s="152"/>
      <c r="F260" s="152"/>
      <c r="G260" s="152"/>
      <c r="H260" s="152"/>
      <c r="I260" s="152"/>
      <c r="J260" s="152"/>
      <c r="K260" s="152"/>
      <c r="L260" s="152"/>
    </row>
    <row r="261" customHeight="1" spans="1:12">
      <c r="A261" s="152" t="str">
        <f t="shared" si="5"/>
        <v>质量体系</v>
      </c>
      <c r="B261" s="158"/>
      <c r="C261" s="161" t="s">
        <v>384</v>
      </c>
      <c r="D261" s="152"/>
      <c r="E261" s="152"/>
      <c r="F261" s="152"/>
      <c r="G261" s="152"/>
      <c r="H261" s="152"/>
      <c r="I261" s="152"/>
      <c r="J261" s="152"/>
      <c r="K261" s="152"/>
      <c r="L261" s="152"/>
    </row>
    <row r="262" customHeight="1" spans="1:12">
      <c r="A262" s="152" t="str">
        <f t="shared" si="5"/>
        <v>质量体系</v>
      </c>
      <c r="B262" s="158"/>
      <c r="C262" s="161" t="s">
        <v>385</v>
      </c>
      <c r="D262" s="152"/>
      <c r="E262" s="152"/>
      <c r="F262" s="152"/>
      <c r="G262" s="152"/>
      <c r="H262" s="152"/>
      <c r="I262" s="152"/>
      <c r="J262" s="152"/>
      <c r="K262" s="152"/>
      <c r="L262" s="152"/>
    </row>
    <row r="263" customHeight="1" spans="1:12">
      <c r="A263" s="152" t="str">
        <f t="shared" si="5"/>
        <v>质量体系</v>
      </c>
      <c r="B263" s="158" t="s">
        <v>386</v>
      </c>
      <c r="C263" s="161" t="s">
        <v>387</v>
      </c>
      <c r="D263" s="152"/>
      <c r="E263" s="152"/>
      <c r="F263" s="152"/>
      <c r="G263" s="152"/>
      <c r="H263" s="152"/>
      <c r="I263" s="152"/>
      <c r="J263" s="152"/>
      <c r="K263" s="152"/>
      <c r="L263" s="152"/>
    </row>
    <row r="264" customHeight="1" spans="1:12">
      <c r="A264" s="152" t="str">
        <f t="shared" si="5"/>
        <v>质量体系</v>
      </c>
      <c r="B264" s="158"/>
      <c r="C264" s="161" t="s">
        <v>388</v>
      </c>
      <c r="D264" s="152"/>
      <c r="E264" s="152"/>
      <c r="F264" s="152"/>
      <c r="G264" s="152"/>
      <c r="H264" s="152"/>
      <c r="I264" s="152"/>
      <c r="J264" s="152"/>
      <c r="K264" s="152"/>
      <c r="L264" s="152"/>
    </row>
    <row r="265" customHeight="1" spans="1:12">
      <c r="A265" s="152" t="str">
        <f t="shared" si="5"/>
        <v>质量体系</v>
      </c>
      <c r="B265" s="158"/>
      <c r="C265" s="161" t="s">
        <v>389</v>
      </c>
      <c r="D265" s="152"/>
      <c r="E265" s="152"/>
      <c r="F265" s="152"/>
      <c r="G265" s="152"/>
      <c r="H265" s="152"/>
      <c r="I265" s="152"/>
      <c r="J265" s="152"/>
      <c r="K265" s="152"/>
      <c r="L265" s="152"/>
    </row>
    <row r="266" customHeight="1" spans="1:12">
      <c r="A266" s="152" t="str">
        <f t="shared" si="5"/>
        <v>质量体系</v>
      </c>
      <c r="B266" s="158" t="s">
        <v>390</v>
      </c>
      <c r="C266" s="161" t="s">
        <v>391</v>
      </c>
      <c r="D266" s="152"/>
      <c r="E266" s="152"/>
      <c r="F266" s="152"/>
      <c r="G266" s="152"/>
      <c r="H266" s="152"/>
      <c r="I266" s="152"/>
      <c r="J266" s="152"/>
      <c r="K266" s="152"/>
      <c r="L266" s="152"/>
    </row>
    <row r="267" customHeight="1" spans="1:12">
      <c r="A267" s="152" t="str">
        <f t="shared" si="5"/>
        <v>质量体系</v>
      </c>
      <c r="B267" s="158"/>
      <c r="C267" s="161" t="s">
        <v>392</v>
      </c>
      <c r="D267" s="152"/>
      <c r="E267" s="152"/>
      <c r="F267" s="152"/>
      <c r="G267" s="152"/>
      <c r="H267" s="152"/>
      <c r="I267" s="152"/>
      <c r="J267" s="152"/>
      <c r="K267" s="152"/>
      <c r="L267" s="152"/>
    </row>
    <row r="268" customHeight="1" spans="1:12">
      <c r="A268" s="152" t="str">
        <f t="shared" si="5"/>
        <v>质量体系</v>
      </c>
      <c r="B268" s="158" t="s">
        <v>393</v>
      </c>
      <c r="C268" s="161" t="s">
        <v>394</v>
      </c>
      <c r="D268" s="152"/>
      <c r="E268" s="152"/>
      <c r="F268" s="152"/>
      <c r="G268" s="152"/>
      <c r="H268" s="152"/>
      <c r="I268" s="152"/>
      <c r="J268" s="152"/>
      <c r="K268" s="152"/>
      <c r="L268" s="152"/>
    </row>
    <row r="269" customHeight="1" spans="1:12">
      <c r="A269" s="152" t="str">
        <f t="shared" si="5"/>
        <v>质量体系</v>
      </c>
      <c r="B269" s="158"/>
      <c r="C269" s="161" t="s">
        <v>395</v>
      </c>
      <c r="D269" s="152"/>
      <c r="E269" s="152"/>
      <c r="F269" s="152"/>
      <c r="G269" s="152"/>
      <c r="H269" s="152"/>
      <c r="I269" s="152"/>
      <c r="J269" s="152"/>
      <c r="K269" s="152"/>
      <c r="L269" s="152"/>
    </row>
    <row r="270" customHeight="1" spans="1:12">
      <c r="A270" s="152" t="str">
        <f t="shared" si="5"/>
        <v>质量体系</v>
      </c>
      <c r="B270" s="158" t="s">
        <v>396</v>
      </c>
      <c r="C270" s="161" t="s">
        <v>397</v>
      </c>
      <c r="D270" s="152"/>
      <c r="E270" s="152"/>
      <c r="F270" s="152"/>
      <c r="G270" s="152"/>
      <c r="H270" s="152"/>
      <c r="I270" s="152"/>
      <c r="J270" s="152"/>
      <c r="K270" s="152"/>
      <c r="L270" s="152"/>
    </row>
    <row r="271" customHeight="1" spans="1:12">
      <c r="A271" s="152" t="str">
        <f t="shared" si="5"/>
        <v>质量体系</v>
      </c>
      <c r="B271" s="158"/>
      <c r="C271" s="164" t="s">
        <v>398</v>
      </c>
      <c r="D271" s="152"/>
      <c r="E271" s="152"/>
      <c r="F271" s="152"/>
      <c r="G271" s="152"/>
      <c r="H271" s="152"/>
      <c r="I271" s="152"/>
      <c r="J271" s="152"/>
      <c r="K271" s="152"/>
      <c r="L271" s="152"/>
    </row>
    <row r="272" customHeight="1" spans="1:12">
      <c r="A272" s="152" t="str">
        <f t="shared" si="5"/>
        <v>质量体系</v>
      </c>
      <c r="B272" s="158"/>
      <c r="C272" s="161" t="s">
        <v>399</v>
      </c>
      <c r="D272" s="152"/>
      <c r="E272" s="152"/>
      <c r="F272" s="152"/>
      <c r="G272" s="152"/>
      <c r="H272" s="152"/>
      <c r="I272" s="152"/>
      <c r="J272" s="152"/>
      <c r="K272" s="152"/>
      <c r="L272" s="152"/>
    </row>
    <row r="273" customHeight="1" spans="1:12">
      <c r="A273" s="152" t="str">
        <f t="shared" si="5"/>
        <v>质量体系</v>
      </c>
      <c r="B273" s="158"/>
      <c r="C273" s="161" t="s">
        <v>400</v>
      </c>
      <c r="D273" s="152"/>
      <c r="E273" s="152"/>
      <c r="F273" s="152"/>
      <c r="G273" s="152"/>
      <c r="H273" s="152"/>
      <c r="I273" s="152"/>
      <c r="J273" s="152"/>
      <c r="K273" s="152"/>
      <c r="L273" s="152"/>
    </row>
    <row r="274" customHeight="1" spans="1:12">
      <c r="A274" s="152" t="str">
        <f t="shared" si="5"/>
        <v>质量体系</v>
      </c>
      <c r="B274" s="158"/>
      <c r="C274" s="161" t="s">
        <v>401</v>
      </c>
      <c r="D274" s="152"/>
      <c r="E274" s="152"/>
      <c r="F274" s="152"/>
      <c r="G274" s="152"/>
      <c r="H274" s="152"/>
      <c r="I274" s="152"/>
      <c r="J274" s="152"/>
      <c r="K274" s="152"/>
      <c r="L274" s="152"/>
    </row>
    <row r="275" customHeight="1" spans="1:12">
      <c r="A275" s="152" t="str">
        <f t="shared" si="5"/>
        <v>质量体系</v>
      </c>
      <c r="B275" s="158"/>
      <c r="C275" s="161" t="s">
        <v>402</v>
      </c>
      <c r="D275" s="152"/>
      <c r="E275" s="152"/>
      <c r="F275" s="152"/>
      <c r="G275" s="152"/>
      <c r="H275" s="152"/>
      <c r="I275" s="152"/>
      <c r="J275" s="152"/>
      <c r="K275" s="152"/>
      <c r="L275" s="152"/>
    </row>
    <row r="276" customHeight="1" spans="1:12">
      <c r="A276" s="152" t="str">
        <f t="shared" ref="A276:A284" si="6">A275</f>
        <v>质量体系</v>
      </c>
      <c r="B276" s="158"/>
      <c r="C276" s="158" t="s">
        <v>403</v>
      </c>
      <c r="D276" s="152"/>
      <c r="E276" s="152"/>
      <c r="F276" s="152"/>
      <c r="G276" s="152"/>
      <c r="H276" s="152"/>
      <c r="I276" s="152"/>
      <c r="J276" s="152"/>
      <c r="K276" s="152"/>
      <c r="L276" s="152"/>
    </row>
    <row r="277" customHeight="1" spans="1:12">
      <c r="A277" s="152" t="str">
        <f t="shared" si="6"/>
        <v>质量体系</v>
      </c>
      <c r="B277" s="158" t="s">
        <v>404</v>
      </c>
      <c r="C277" s="164" t="s">
        <v>405</v>
      </c>
      <c r="D277" s="152"/>
      <c r="E277" s="152"/>
      <c r="F277" s="152"/>
      <c r="G277" s="152"/>
      <c r="H277" s="152"/>
      <c r="I277" s="152"/>
      <c r="J277" s="152"/>
      <c r="K277" s="152"/>
      <c r="L277" s="152"/>
    </row>
    <row r="278" customHeight="1" spans="1:12">
      <c r="A278" s="152" t="str">
        <f t="shared" si="6"/>
        <v>质量体系</v>
      </c>
      <c r="B278" s="158"/>
      <c r="C278" s="161" t="s">
        <v>406</v>
      </c>
      <c r="D278" s="152"/>
      <c r="E278" s="152"/>
      <c r="F278" s="152"/>
      <c r="G278" s="152"/>
      <c r="H278" s="152"/>
      <c r="I278" s="152"/>
      <c r="J278" s="152"/>
      <c r="K278" s="152"/>
      <c r="L278" s="152"/>
    </row>
    <row r="279" customHeight="1" spans="1:12">
      <c r="A279" s="152" t="str">
        <f t="shared" si="6"/>
        <v>质量体系</v>
      </c>
      <c r="B279" s="158" t="s">
        <v>407</v>
      </c>
      <c r="C279" s="164" t="s">
        <v>408</v>
      </c>
      <c r="D279" s="152"/>
      <c r="E279" s="152"/>
      <c r="F279" s="152"/>
      <c r="G279" s="152"/>
      <c r="H279" s="152"/>
      <c r="I279" s="152"/>
      <c r="J279" s="152"/>
      <c r="K279" s="152"/>
      <c r="L279" s="152"/>
    </row>
    <row r="280" customHeight="1" spans="1:12">
      <c r="A280" s="152" t="str">
        <f t="shared" si="6"/>
        <v>质量体系</v>
      </c>
      <c r="B280" s="158"/>
      <c r="C280" s="161" t="s">
        <v>409</v>
      </c>
      <c r="D280" s="152"/>
      <c r="E280" s="152"/>
      <c r="F280" s="152"/>
      <c r="G280" s="152"/>
      <c r="H280" s="152"/>
      <c r="I280" s="152"/>
      <c r="J280" s="152"/>
      <c r="K280" s="152"/>
      <c r="L280" s="152"/>
    </row>
    <row r="281" customHeight="1" spans="1:12">
      <c r="A281" s="152" t="str">
        <f t="shared" si="6"/>
        <v>质量体系</v>
      </c>
      <c r="B281" s="158" t="s">
        <v>410</v>
      </c>
      <c r="C281" s="164" t="s">
        <v>411</v>
      </c>
      <c r="D281" s="152"/>
      <c r="E281" s="152"/>
      <c r="F281" s="152"/>
      <c r="G281" s="152"/>
      <c r="H281" s="152"/>
      <c r="I281" s="152"/>
      <c r="J281" s="152"/>
      <c r="K281" s="152"/>
      <c r="L281" s="152"/>
    </row>
    <row r="282" customHeight="1" spans="1:12">
      <c r="A282" s="152" t="str">
        <f t="shared" si="6"/>
        <v>质量体系</v>
      </c>
      <c r="B282" s="158"/>
      <c r="C282" s="161" t="s">
        <v>412</v>
      </c>
      <c r="D282" s="152"/>
      <c r="E282" s="152"/>
      <c r="F282" s="152"/>
      <c r="G282" s="152"/>
      <c r="H282" s="152"/>
      <c r="I282" s="152"/>
      <c r="J282" s="152"/>
      <c r="K282" s="152"/>
      <c r="L282" s="152"/>
    </row>
    <row r="283" customHeight="1" spans="1:12">
      <c r="A283" s="152" t="str">
        <f t="shared" si="6"/>
        <v>质量体系</v>
      </c>
      <c r="B283" s="158" t="s">
        <v>413</v>
      </c>
      <c r="C283" s="165" t="s">
        <v>414</v>
      </c>
      <c r="D283" s="152"/>
      <c r="E283" s="152"/>
      <c r="F283" s="152"/>
      <c r="G283" s="152"/>
      <c r="H283" s="152"/>
      <c r="I283" s="152"/>
      <c r="J283" s="152"/>
      <c r="K283" s="152"/>
      <c r="L283" s="152"/>
    </row>
    <row r="284" customHeight="1" spans="1:12">
      <c r="A284" s="152" t="str">
        <f t="shared" si="6"/>
        <v>质量体系</v>
      </c>
      <c r="B284" s="158"/>
      <c r="C284" s="161" t="s">
        <v>415</v>
      </c>
      <c r="D284" s="152"/>
      <c r="E284" s="152"/>
      <c r="F284" s="152"/>
      <c r="G284" s="152"/>
      <c r="H284" s="152"/>
      <c r="I284" s="152"/>
      <c r="J284" s="152"/>
      <c r="K284" s="152"/>
      <c r="L284" s="152"/>
    </row>
    <row r="285" customHeight="1" spans="1:12">
      <c r="A285" s="152" t="s">
        <v>416</v>
      </c>
      <c r="B285" s="158" t="s">
        <v>417</v>
      </c>
      <c r="C285" s="142" t="s">
        <v>418</v>
      </c>
      <c r="D285" s="152"/>
      <c r="E285" s="152"/>
      <c r="F285" s="152"/>
      <c r="G285" s="152"/>
      <c r="H285" s="152"/>
      <c r="I285" s="152"/>
      <c r="J285" s="152"/>
      <c r="K285" s="152"/>
      <c r="L285" s="152"/>
    </row>
    <row r="286" customHeight="1" spans="1:12">
      <c r="A286" s="152" t="str">
        <f t="shared" ref="A286:A317" si="7">A285</f>
        <v>最佳实践</v>
      </c>
      <c r="B286" s="158"/>
      <c r="C286" s="142" t="s">
        <v>419</v>
      </c>
      <c r="D286" s="152"/>
      <c r="E286" s="152"/>
      <c r="F286" s="152"/>
      <c r="G286" s="152"/>
      <c r="H286" s="152"/>
      <c r="I286" s="152"/>
      <c r="J286" s="152"/>
      <c r="K286" s="152"/>
      <c r="L286" s="152"/>
    </row>
    <row r="287" customHeight="1" spans="1:12">
      <c r="A287" s="152" t="str">
        <f t="shared" si="7"/>
        <v>最佳实践</v>
      </c>
      <c r="B287" s="158"/>
      <c r="C287" s="142" t="s">
        <v>420</v>
      </c>
      <c r="D287" s="152"/>
      <c r="E287" s="152"/>
      <c r="F287" s="152"/>
      <c r="G287" s="152"/>
      <c r="H287" s="152"/>
      <c r="I287" s="152"/>
      <c r="J287" s="152"/>
      <c r="K287" s="152"/>
      <c r="L287" s="152"/>
    </row>
    <row r="288" customHeight="1" spans="1:12">
      <c r="A288" s="152" t="str">
        <f t="shared" si="7"/>
        <v>最佳实践</v>
      </c>
      <c r="B288" s="158"/>
      <c r="C288" s="142" t="s">
        <v>421</v>
      </c>
      <c r="D288" s="152"/>
      <c r="E288" s="152"/>
      <c r="F288" s="152"/>
      <c r="G288" s="152"/>
      <c r="H288" s="152"/>
      <c r="I288" s="152"/>
      <c r="J288" s="152"/>
      <c r="K288" s="152"/>
      <c r="L288" s="152"/>
    </row>
    <row r="289" customHeight="1" spans="1:12">
      <c r="A289" s="152" t="str">
        <f t="shared" si="7"/>
        <v>最佳实践</v>
      </c>
      <c r="B289" s="158"/>
      <c r="C289" s="142" t="s">
        <v>422</v>
      </c>
      <c r="D289" s="152"/>
      <c r="E289" s="152"/>
      <c r="F289" s="152"/>
      <c r="G289" s="152"/>
      <c r="H289" s="152"/>
      <c r="I289" s="152"/>
      <c r="J289" s="152"/>
      <c r="K289" s="152"/>
      <c r="L289" s="152"/>
    </row>
    <row r="290" customHeight="1" spans="1:12">
      <c r="A290" s="152" t="str">
        <f t="shared" si="7"/>
        <v>最佳实践</v>
      </c>
      <c r="B290" s="158" t="s">
        <v>423</v>
      </c>
      <c r="C290" s="142" t="s">
        <v>424</v>
      </c>
      <c r="D290" s="152"/>
      <c r="E290" s="152"/>
      <c r="F290" s="152"/>
      <c r="G290" s="152"/>
      <c r="H290" s="152"/>
      <c r="I290" s="152"/>
      <c r="J290" s="152"/>
      <c r="K290" s="152"/>
      <c r="L290" s="152"/>
    </row>
    <row r="291" customHeight="1" spans="1:12">
      <c r="A291" s="152" t="str">
        <f t="shared" si="7"/>
        <v>最佳实践</v>
      </c>
      <c r="B291" s="158"/>
      <c r="C291" s="142" t="s">
        <v>425</v>
      </c>
      <c r="D291" s="152"/>
      <c r="E291" s="152"/>
      <c r="F291" s="152"/>
      <c r="G291" s="152"/>
      <c r="H291" s="152"/>
      <c r="I291" s="152"/>
      <c r="J291" s="152"/>
      <c r="K291" s="152"/>
      <c r="L291" s="152"/>
    </row>
    <row r="292" customHeight="1" spans="1:12">
      <c r="A292" s="152" t="str">
        <f t="shared" si="7"/>
        <v>最佳实践</v>
      </c>
      <c r="B292" s="158"/>
      <c r="C292" s="142" t="s">
        <v>426</v>
      </c>
      <c r="D292" s="152"/>
      <c r="E292" s="152"/>
      <c r="F292" s="152"/>
      <c r="G292" s="152"/>
      <c r="H292" s="152"/>
      <c r="I292" s="152"/>
      <c r="J292" s="152"/>
      <c r="K292" s="152"/>
      <c r="L292" s="152"/>
    </row>
    <row r="293" customHeight="1" spans="1:12">
      <c r="A293" s="152" t="str">
        <f t="shared" si="7"/>
        <v>最佳实践</v>
      </c>
      <c r="B293" s="158"/>
      <c r="C293" s="142" t="s">
        <v>427</v>
      </c>
      <c r="D293" s="152"/>
      <c r="E293" s="152"/>
      <c r="F293" s="152"/>
      <c r="G293" s="152"/>
      <c r="H293" s="152"/>
      <c r="I293" s="152"/>
      <c r="J293" s="152"/>
      <c r="K293" s="152"/>
      <c r="L293" s="152"/>
    </row>
    <row r="294" customHeight="1" spans="1:12">
      <c r="A294" s="152" t="str">
        <f t="shared" si="7"/>
        <v>最佳实践</v>
      </c>
      <c r="B294" s="158"/>
      <c r="C294" s="142" t="s">
        <v>428</v>
      </c>
      <c r="D294" s="152"/>
      <c r="E294" s="152"/>
      <c r="F294" s="152"/>
      <c r="G294" s="152"/>
      <c r="H294" s="152"/>
      <c r="I294" s="152"/>
      <c r="J294" s="152"/>
      <c r="K294" s="152"/>
      <c r="L294" s="152"/>
    </row>
    <row r="295" customHeight="1" spans="1:12">
      <c r="A295" s="152" t="str">
        <f t="shared" si="7"/>
        <v>最佳实践</v>
      </c>
      <c r="B295" s="158"/>
      <c r="C295" s="142" t="s">
        <v>429</v>
      </c>
      <c r="D295" s="152"/>
      <c r="E295" s="152"/>
      <c r="F295" s="152"/>
      <c r="G295" s="152"/>
      <c r="H295" s="152"/>
      <c r="I295" s="152"/>
      <c r="J295" s="152"/>
      <c r="K295" s="152"/>
      <c r="L295" s="152"/>
    </row>
    <row r="296" customHeight="1" spans="1:12">
      <c r="A296" s="152" t="str">
        <f t="shared" si="7"/>
        <v>最佳实践</v>
      </c>
      <c r="B296" s="158"/>
      <c r="C296" s="142" t="s">
        <v>430</v>
      </c>
      <c r="D296" s="152"/>
      <c r="E296" s="152"/>
      <c r="F296" s="152"/>
      <c r="G296" s="152"/>
      <c r="H296" s="152"/>
      <c r="I296" s="152"/>
      <c r="J296" s="152"/>
      <c r="K296" s="152"/>
      <c r="L296" s="152"/>
    </row>
    <row r="297" customHeight="1" spans="1:12">
      <c r="A297" s="152" t="str">
        <f t="shared" si="7"/>
        <v>最佳实践</v>
      </c>
      <c r="B297" s="158" t="s">
        <v>431</v>
      </c>
      <c r="C297" s="142" t="s">
        <v>432</v>
      </c>
      <c r="D297" s="152"/>
      <c r="E297" s="152"/>
      <c r="F297" s="152"/>
      <c r="G297" s="152"/>
      <c r="H297" s="152"/>
      <c r="I297" s="152"/>
      <c r="J297" s="152"/>
      <c r="K297" s="152"/>
      <c r="L297" s="152"/>
    </row>
    <row r="298" customHeight="1" spans="1:12">
      <c r="A298" s="152" t="str">
        <f t="shared" si="7"/>
        <v>最佳实践</v>
      </c>
      <c r="B298" s="158"/>
      <c r="C298" s="142" t="s">
        <v>433</v>
      </c>
      <c r="D298" s="152"/>
      <c r="E298" s="152"/>
      <c r="F298" s="152"/>
      <c r="G298" s="152"/>
      <c r="H298" s="152"/>
      <c r="I298" s="152"/>
      <c r="J298" s="152"/>
      <c r="K298" s="152"/>
      <c r="L298" s="152"/>
    </row>
    <row r="299" customHeight="1" spans="1:12">
      <c r="A299" s="152" t="str">
        <f t="shared" si="7"/>
        <v>最佳实践</v>
      </c>
      <c r="B299" s="158"/>
      <c r="C299" s="142" t="s">
        <v>434</v>
      </c>
      <c r="D299" s="152"/>
      <c r="E299" s="152"/>
      <c r="F299" s="152"/>
      <c r="G299" s="152"/>
      <c r="H299" s="152"/>
      <c r="I299" s="152"/>
      <c r="J299" s="152"/>
      <c r="K299" s="152"/>
      <c r="L299" s="152"/>
    </row>
    <row r="300" customHeight="1" spans="1:12">
      <c r="A300" s="152" t="str">
        <f t="shared" si="7"/>
        <v>最佳实践</v>
      </c>
      <c r="B300" s="158"/>
      <c r="C300" s="142" t="s">
        <v>435</v>
      </c>
      <c r="D300" s="152"/>
      <c r="E300" s="152"/>
      <c r="F300" s="152"/>
      <c r="G300" s="152"/>
      <c r="H300" s="152"/>
      <c r="I300" s="152"/>
      <c r="J300" s="152"/>
      <c r="K300" s="152"/>
      <c r="L300" s="152"/>
    </row>
    <row r="301" customHeight="1" spans="1:12">
      <c r="A301" s="152" t="str">
        <f t="shared" si="7"/>
        <v>最佳实践</v>
      </c>
      <c r="B301" s="158" t="s">
        <v>436</v>
      </c>
      <c r="C301" s="142" t="s">
        <v>437</v>
      </c>
      <c r="D301" s="152"/>
      <c r="E301" s="152"/>
      <c r="F301" s="152"/>
      <c r="G301" s="152"/>
      <c r="H301" s="152"/>
      <c r="I301" s="152"/>
      <c r="J301" s="152"/>
      <c r="K301" s="152"/>
      <c r="L301" s="152"/>
    </row>
    <row r="302" customHeight="1" spans="1:12">
      <c r="A302" s="152" t="str">
        <f t="shared" si="7"/>
        <v>最佳实践</v>
      </c>
      <c r="B302" s="158"/>
      <c r="C302" s="142" t="s">
        <v>438</v>
      </c>
      <c r="D302" s="152"/>
      <c r="E302" s="152"/>
      <c r="F302" s="152"/>
      <c r="G302" s="152"/>
      <c r="H302" s="152"/>
      <c r="I302" s="152"/>
      <c r="J302" s="152"/>
      <c r="K302" s="152"/>
      <c r="L302" s="152"/>
    </row>
    <row r="303" customHeight="1" spans="1:12">
      <c r="A303" s="152" t="str">
        <f t="shared" si="7"/>
        <v>最佳实践</v>
      </c>
      <c r="B303" s="158"/>
      <c r="C303" s="142" t="s">
        <v>439</v>
      </c>
      <c r="D303" s="152"/>
      <c r="E303" s="152"/>
      <c r="F303" s="152"/>
      <c r="G303" s="152"/>
      <c r="H303" s="152"/>
      <c r="I303" s="152"/>
      <c r="J303" s="152"/>
      <c r="K303" s="152"/>
      <c r="L303" s="152"/>
    </row>
    <row r="304" customHeight="1" spans="1:12">
      <c r="A304" s="152" t="str">
        <f t="shared" si="7"/>
        <v>最佳实践</v>
      </c>
      <c r="B304" s="158"/>
      <c r="C304" s="142" t="s">
        <v>440</v>
      </c>
      <c r="D304" s="152"/>
      <c r="E304" s="152"/>
      <c r="F304" s="152"/>
      <c r="G304" s="152"/>
      <c r="H304" s="152"/>
      <c r="I304" s="152"/>
      <c r="J304" s="152"/>
      <c r="K304" s="152"/>
      <c r="L304" s="152"/>
    </row>
    <row r="305" customHeight="1" spans="1:12">
      <c r="A305" s="152" t="str">
        <f t="shared" si="7"/>
        <v>最佳实践</v>
      </c>
      <c r="B305" s="158"/>
      <c r="C305" s="142" t="s">
        <v>441</v>
      </c>
      <c r="D305" s="152"/>
      <c r="E305" s="152"/>
      <c r="F305" s="152"/>
      <c r="G305" s="152"/>
      <c r="H305" s="152"/>
      <c r="I305" s="152"/>
      <c r="J305" s="152"/>
      <c r="K305" s="152"/>
      <c r="L305" s="152"/>
    </row>
    <row r="306" customHeight="1" spans="1:12">
      <c r="A306" s="152" t="str">
        <f t="shared" si="7"/>
        <v>最佳实践</v>
      </c>
      <c r="B306" s="158"/>
      <c r="C306" s="142" t="s">
        <v>442</v>
      </c>
      <c r="D306" s="152"/>
      <c r="E306" s="152"/>
      <c r="F306" s="152"/>
      <c r="G306" s="152"/>
      <c r="H306" s="152"/>
      <c r="I306" s="152"/>
      <c r="J306" s="152"/>
      <c r="K306" s="152"/>
      <c r="L306" s="152"/>
    </row>
    <row r="307" customHeight="1" spans="1:12">
      <c r="A307" s="152" t="str">
        <f t="shared" si="7"/>
        <v>最佳实践</v>
      </c>
      <c r="B307" s="158"/>
      <c r="C307" s="142" t="s">
        <v>443</v>
      </c>
      <c r="D307" s="152"/>
      <c r="E307" s="152"/>
      <c r="F307" s="152"/>
      <c r="G307" s="152"/>
      <c r="H307" s="152"/>
      <c r="I307" s="152"/>
      <c r="J307" s="152"/>
      <c r="K307" s="152"/>
      <c r="L307" s="152"/>
    </row>
    <row r="308" customHeight="1" spans="1:12">
      <c r="A308" s="152" t="str">
        <f t="shared" si="7"/>
        <v>最佳实践</v>
      </c>
      <c r="B308" s="158"/>
      <c r="C308" s="142" t="s">
        <v>444</v>
      </c>
      <c r="D308" s="152"/>
      <c r="E308" s="152"/>
      <c r="F308" s="152"/>
      <c r="G308" s="152"/>
      <c r="H308" s="152"/>
      <c r="I308" s="152"/>
      <c r="J308" s="152"/>
      <c r="K308" s="152"/>
      <c r="L308" s="152"/>
    </row>
    <row r="309" customHeight="1" spans="1:12">
      <c r="A309" s="152" t="str">
        <f t="shared" si="7"/>
        <v>最佳实践</v>
      </c>
      <c r="B309" s="158" t="s">
        <v>445</v>
      </c>
      <c r="C309" s="142" t="s">
        <v>446</v>
      </c>
      <c r="D309" s="152"/>
      <c r="E309" s="152"/>
      <c r="F309" s="152"/>
      <c r="G309" s="152"/>
      <c r="H309" s="152"/>
      <c r="I309" s="152"/>
      <c r="J309" s="152"/>
      <c r="K309" s="152"/>
      <c r="L309" s="152"/>
    </row>
    <row r="310" customHeight="1" spans="1:12">
      <c r="A310" s="152" t="str">
        <f t="shared" si="7"/>
        <v>最佳实践</v>
      </c>
      <c r="B310" s="158"/>
      <c r="C310" s="142" t="s">
        <v>447</v>
      </c>
      <c r="D310" s="152"/>
      <c r="E310" s="152"/>
      <c r="F310" s="152"/>
      <c r="G310" s="152"/>
      <c r="H310" s="152"/>
      <c r="I310" s="152"/>
      <c r="J310" s="152"/>
      <c r="K310" s="152"/>
      <c r="L310" s="152"/>
    </row>
    <row r="311" customHeight="1" spans="1:12">
      <c r="A311" s="152" t="str">
        <f t="shared" si="7"/>
        <v>最佳实践</v>
      </c>
      <c r="B311" s="158"/>
      <c r="C311" s="142" t="s">
        <v>448</v>
      </c>
      <c r="D311" s="152"/>
      <c r="E311" s="152"/>
      <c r="F311" s="152"/>
      <c r="G311" s="152"/>
      <c r="H311" s="152"/>
      <c r="I311" s="152"/>
      <c r="J311" s="152"/>
      <c r="K311" s="152"/>
      <c r="L311" s="152"/>
    </row>
    <row r="312" customHeight="1" spans="1:12">
      <c r="A312" s="152" t="str">
        <f t="shared" si="7"/>
        <v>最佳实践</v>
      </c>
      <c r="B312" s="158"/>
      <c r="C312" s="142" t="s">
        <v>449</v>
      </c>
      <c r="D312" s="152"/>
      <c r="E312" s="152"/>
      <c r="F312" s="152"/>
      <c r="G312" s="152"/>
      <c r="H312" s="152"/>
      <c r="I312" s="152"/>
      <c r="J312" s="152"/>
      <c r="K312" s="152"/>
      <c r="L312" s="152"/>
    </row>
    <row r="313" customHeight="1" spans="1:12">
      <c r="A313" s="152" t="str">
        <f t="shared" si="7"/>
        <v>最佳实践</v>
      </c>
      <c r="B313" s="158" t="s">
        <v>450</v>
      </c>
      <c r="C313" s="142" t="s">
        <v>451</v>
      </c>
      <c r="D313" s="152"/>
      <c r="E313" s="152"/>
      <c r="F313" s="152"/>
      <c r="G313" s="152"/>
      <c r="H313" s="152"/>
      <c r="I313" s="152"/>
      <c r="J313" s="152"/>
      <c r="K313" s="152"/>
      <c r="L313" s="152"/>
    </row>
    <row r="314" customHeight="1" spans="1:12">
      <c r="A314" s="152" t="str">
        <f t="shared" si="7"/>
        <v>最佳实践</v>
      </c>
      <c r="B314" s="158"/>
      <c r="C314" s="142" t="s">
        <v>452</v>
      </c>
      <c r="D314" s="152"/>
      <c r="E314" s="152"/>
      <c r="F314" s="152"/>
      <c r="G314" s="152"/>
      <c r="H314" s="152"/>
      <c r="I314" s="152"/>
      <c r="J314" s="152"/>
      <c r="K314" s="152"/>
      <c r="L314" s="152"/>
    </row>
    <row r="315" customHeight="1" spans="1:12">
      <c r="A315" s="152" t="str">
        <f t="shared" si="7"/>
        <v>最佳实践</v>
      </c>
      <c r="B315" s="158"/>
      <c r="C315" s="142" t="s">
        <v>453</v>
      </c>
      <c r="D315" s="152"/>
      <c r="E315" s="152"/>
      <c r="F315" s="152"/>
      <c r="G315" s="152"/>
      <c r="H315" s="152"/>
      <c r="I315" s="152"/>
      <c r="J315" s="152"/>
      <c r="K315" s="152"/>
      <c r="L315" s="152"/>
    </row>
    <row r="316" customHeight="1" spans="1:12">
      <c r="A316" s="152" t="str">
        <f t="shared" si="7"/>
        <v>最佳实践</v>
      </c>
      <c r="B316" s="158"/>
      <c r="C316" s="142" t="s">
        <v>454</v>
      </c>
      <c r="D316" s="152"/>
      <c r="E316" s="152"/>
      <c r="F316" s="152"/>
      <c r="G316" s="152"/>
      <c r="H316" s="152"/>
      <c r="I316" s="152"/>
      <c r="J316" s="152"/>
      <c r="K316" s="152"/>
      <c r="L316" s="152"/>
    </row>
    <row r="317" customHeight="1" spans="1:12">
      <c r="A317" s="152" t="str">
        <f t="shared" si="7"/>
        <v>最佳实践</v>
      </c>
      <c r="B317" s="158"/>
      <c r="C317" s="142" t="s">
        <v>455</v>
      </c>
      <c r="D317" s="152"/>
      <c r="E317" s="152"/>
      <c r="F317" s="152"/>
      <c r="G317" s="152"/>
      <c r="H317" s="152"/>
      <c r="I317" s="152"/>
      <c r="J317" s="152"/>
      <c r="K317" s="152"/>
      <c r="L317" s="152"/>
    </row>
    <row r="318" customHeight="1" spans="1:12">
      <c r="A318" s="152" t="str">
        <f t="shared" ref="A318:A349" si="8">A317</f>
        <v>最佳实践</v>
      </c>
      <c r="B318" s="158"/>
      <c r="C318" s="142" t="s">
        <v>456</v>
      </c>
      <c r="D318" s="152"/>
      <c r="E318" s="152"/>
      <c r="F318" s="152"/>
      <c r="G318" s="152"/>
      <c r="H318" s="152"/>
      <c r="I318" s="152"/>
      <c r="J318" s="152"/>
      <c r="K318" s="152"/>
      <c r="L318" s="152"/>
    </row>
    <row r="319" customHeight="1" spans="1:12">
      <c r="A319" s="152" t="str">
        <f t="shared" si="8"/>
        <v>最佳实践</v>
      </c>
      <c r="B319" s="158"/>
      <c r="C319" s="142" t="s">
        <v>457</v>
      </c>
      <c r="D319" s="152"/>
      <c r="E319" s="152"/>
      <c r="F319" s="152"/>
      <c r="G319" s="152"/>
      <c r="H319" s="152"/>
      <c r="I319" s="152"/>
      <c r="J319" s="152"/>
      <c r="K319" s="152"/>
      <c r="L319" s="152"/>
    </row>
    <row r="320" customHeight="1" spans="1:12">
      <c r="A320" s="152" t="str">
        <f t="shared" si="8"/>
        <v>最佳实践</v>
      </c>
      <c r="B320" s="158" t="s">
        <v>458</v>
      </c>
      <c r="C320" s="162" t="s">
        <v>459</v>
      </c>
      <c r="D320" s="152"/>
      <c r="E320" s="152"/>
      <c r="F320" s="152"/>
      <c r="G320" s="152"/>
      <c r="H320" s="152"/>
      <c r="I320" s="152"/>
      <c r="J320" s="152"/>
      <c r="K320" s="152"/>
      <c r="L320" s="152"/>
    </row>
    <row r="321" customHeight="1" spans="1:12">
      <c r="A321" s="152" t="str">
        <f t="shared" si="8"/>
        <v>最佳实践</v>
      </c>
      <c r="B321" s="158"/>
      <c r="C321" s="162" t="s">
        <v>460</v>
      </c>
      <c r="D321" s="152"/>
      <c r="E321" s="152"/>
      <c r="F321" s="152"/>
      <c r="G321" s="152"/>
      <c r="H321" s="152"/>
      <c r="I321" s="152"/>
      <c r="J321" s="152"/>
      <c r="K321" s="152"/>
      <c r="L321" s="152"/>
    </row>
    <row r="322" customHeight="1" spans="1:12">
      <c r="A322" s="152" t="str">
        <f t="shared" si="8"/>
        <v>最佳实践</v>
      </c>
      <c r="B322" s="158"/>
      <c r="C322" s="162" t="s">
        <v>461</v>
      </c>
      <c r="D322" s="152"/>
      <c r="E322" s="152"/>
      <c r="F322" s="152"/>
      <c r="G322" s="152"/>
      <c r="H322" s="152"/>
      <c r="I322" s="152"/>
      <c r="J322" s="152"/>
      <c r="K322" s="152"/>
      <c r="L322" s="152"/>
    </row>
    <row r="323" customHeight="1" spans="1:12">
      <c r="A323" s="152" t="str">
        <f t="shared" si="8"/>
        <v>最佳实践</v>
      </c>
      <c r="B323" s="158"/>
      <c r="C323" s="162" t="s">
        <v>462</v>
      </c>
      <c r="D323" s="152"/>
      <c r="E323" s="152"/>
      <c r="F323" s="152"/>
      <c r="G323" s="152"/>
      <c r="H323" s="152"/>
      <c r="I323" s="152"/>
      <c r="J323" s="152"/>
      <c r="K323" s="152"/>
      <c r="L323" s="152"/>
    </row>
    <row r="324" customHeight="1" spans="1:12">
      <c r="A324" s="152" t="str">
        <f t="shared" si="8"/>
        <v>最佳实践</v>
      </c>
      <c r="B324" s="158" t="s">
        <v>463</v>
      </c>
      <c r="C324" s="162" t="s">
        <v>424</v>
      </c>
      <c r="D324" s="152"/>
      <c r="E324" s="152"/>
      <c r="F324" s="152"/>
      <c r="G324" s="152"/>
      <c r="H324" s="152"/>
      <c r="I324" s="152"/>
      <c r="J324" s="152"/>
      <c r="K324" s="152"/>
      <c r="L324" s="152"/>
    </row>
    <row r="325" customHeight="1" spans="1:12">
      <c r="A325" s="152" t="str">
        <f t="shared" si="8"/>
        <v>最佳实践</v>
      </c>
      <c r="B325" s="158"/>
      <c r="C325" s="162" t="s">
        <v>464</v>
      </c>
      <c r="D325" s="152"/>
      <c r="E325" s="152"/>
      <c r="F325" s="152"/>
      <c r="G325" s="152"/>
      <c r="H325" s="152"/>
      <c r="I325" s="152"/>
      <c r="J325" s="152"/>
      <c r="K325" s="152"/>
      <c r="L325" s="152"/>
    </row>
    <row r="326" customHeight="1" spans="1:12">
      <c r="A326" s="152" t="str">
        <f t="shared" si="8"/>
        <v>最佳实践</v>
      </c>
      <c r="B326" s="158"/>
      <c r="C326" s="162" t="s">
        <v>465</v>
      </c>
      <c r="D326" s="152"/>
      <c r="E326" s="152"/>
      <c r="F326" s="152"/>
      <c r="G326" s="152"/>
      <c r="H326" s="152"/>
      <c r="I326" s="152"/>
      <c r="J326" s="152"/>
      <c r="K326" s="152"/>
      <c r="L326" s="152"/>
    </row>
    <row r="327" customHeight="1" spans="1:12">
      <c r="A327" s="152" t="str">
        <f t="shared" si="8"/>
        <v>最佳实践</v>
      </c>
      <c r="B327" s="158"/>
      <c r="C327" s="162" t="s">
        <v>466</v>
      </c>
      <c r="D327" s="152"/>
      <c r="E327" s="152"/>
      <c r="F327" s="152"/>
      <c r="G327" s="152"/>
      <c r="H327" s="152"/>
      <c r="I327" s="152"/>
      <c r="J327" s="152"/>
      <c r="K327" s="152"/>
      <c r="L327" s="152"/>
    </row>
    <row r="328" customHeight="1" spans="1:12">
      <c r="A328" s="152" t="str">
        <f t="shared" si="8"/>
        <v>最佳实践</v>
      </c>
      <c r="B328" s="158"/>
      <c r="C328" s="162" t="s">
        <v>467</v>
      </c>
      <c r="D328" s="152"/>
      <c r="E328" s="152"/>
      <c r="F328" s="152"/>
      <c r="G328" s="152"/>
      <c r="H328" s="152"/>
      <c r="I328" s="152"/>
      <c r="J328" s="152"/>
      <c r="K328" s="152"/>
      <c r="L328" s="152"/>
    </row>
    <row r="329" customHeight="1" spans="1:12">
      <c r="A329" s="152" t="str">
        <f t="shared" si="8"/>
        <v>最佳实践</v>
      </c>
      <c r="B329" s="158"/>
      <c r="C329" s="162" t="s">
        <v>468</v>
      </c>
      <c r="D329" s="152"/>
      <c r="E329" s="152"/>
      <c r="F329" s="152"/>
      <c r="G329" s="152"/>
      <c r="H329" s="152"/>
      <c r="I329" s="152"/>
      <c r="J329" s="152"/>
      <c r="K329" s="152"/>
      <c r="L329" s="152"/>
    </row>
    <row r="330" customHeight="1" spans="1:12">
      <c r="A330" s="152" t="str">
        <f t="shared" si="8"/>
        <v>最佳实践</v>
      </c>
      <c r="B330" s="158" t="s">
        <v>469</v>
      </c>
      <c r="C330" s="162" t="s">
        <v>470</v>
      </c>
      <c r="D330" s="152"/>
      <c r="E330" s="152"/>
      <c r="F330" s="152"/>
      <c r="G330" s="152"/>
      <c r="H330" s="152"/>
      <c r="I330" s="152"/>
      <c r="J330" s="152"/>
      <c r="K330" s="152"/>
      <c r="L330" s="152"/>
    </row>
    <row r="331" customHeight="1" spans="1:12">
      <c r="A331" s="152" t="str">
        <f t="shared" si="8"/>
        <v>最佳实践</v>
      </c>
      <c r="B331" s="158"/>
      <c r="C331" s="162" t="s">
        <v>471</v>
      </c>
      <c r="D331" s="152"/>
      <c r="E331" s="152"/>
      <c r="F331" s="152"/>
      <c r="G331" s="152"/>
      <c r="H331" s="152"/>
      <c r="I331" s="152"/>
      <c r="J331" s="152"/>
      <c r="K331" s="152"/>
      <c r="L331" s="152"/>
    </row>
    <row r="332" customHeight="1" spans="1:12">
      <c r="A332" s="152" t="str">
        <f t="shared" si="8"/>
        <v>最佳实践</v>
      </c>
      <c r="B332" s="158"/>
      <c r="C332" s="162" t="s">
        <v>472</v>
      </c>
      <c r="D332" s="152"/>
      <c r="E332" s="152"/>
      <c r="F332" s="152"/>
      <c r="G332" s="152"/>
      <c r="H332" s="152"/>
      <c r="I332" s="152"/>
      <c r="J332" s="152"/>
      <c r="K332" s="152"/>
      <c r="L332" s="152"/>
    </row>
    <row r="333" customHeight="1" spans="1:12">
      <c r="A333" s="152" t="str">
        <f t="shared" si="8"/>
        <v>最佳实践</v>
      </c>
      <c r="B333" s="158" t="s">
        <v>473</v>
      </c>
      <c r="C333" s="162" t="s">
        <v>474</v>
      </c>
      <c r="D333" s="152"/>
      <c r="E333" s="152"/>
      <c r="F333" s="152"/>
      <c r="G333" s="152"/>
      <c r="H333" s="152"/>
      <c r="I333" s="152"/>
      <c r="J333" s="152"/>
      <c r="K333" s="152"/>
      <c r="L333" s="152"/>
    </row>
    <row r="334" customHeight="1" spans="1:12">
      <c r="A334" s="152" t="str">
        <f t="shared" si="8"/>
        <v>最佳实践</v>
      </c>
      <c r="B334" s="158"/>
      <c r="C334" s="162" t="s">
        <v>475</v>
      </c>
      <c r="D334" s="152"/>
      <c r="E334" s="152"/>
      <c r="F334" s="152"/>
      <c r="G334" s="152"/>
      <c r="H334" s="152"/>
      <c r="I334" s="152"/>
      <c r="J334" s="152"/>
      <c r="K334" s="152"/>
      <c r="L334" s="152"/>
    </row>
    <row r="335" customHeight="1" spans="1:12">
      <c r="A335" s="152" t="str">
        <f t="shared" si="8"/>
        <v>最佳实践</v>
      </c>
      <c r="B335" s="158"/>
      <c r="C335" s="162" t="s">
        <v>476</v>
      </c>
      <c r="D335" s="152"/>
      <c r="E335" s="152"/>
      <c r="F335" s="152"/>
      <c r="G335" s="152"/>
      <c r="H335" s="152"/>
      <c r="I335" s="152"/>
      <c r="J335" s="152"/>
      <c r="K335" s="152"/>
      <c r="L335" s="152"/>
    </row>
    <row r="336" customHeight="1" spans="1:12">
      <c r="A336" s="152" t="str">
        <f t="shared" si="8"/>
        <v>最佳实践</v>
      </c>
      <c r="B336" s="158"/>
      <c r="C336" s="162" t="s">
        <v>477</v>
      </c>
      <c r="D336" s="152"/>
      <c r="E336" s="152"/>
      <c r="F336" s="152"/>
      <c r="G336" s="152"/>
      <c r="H336" s="152"/>
      <c r="I336" s="152"/>
      <c r="J336" s="152"/>
      <c r="K336" s="152"/>
      <c r="L336" s="152"/>
    </row>
    <row r="337" customHeight="1" spans="1:12">
      <c r="A337" s="152" t="str">
        <f t="shared" si="8"/>
        <v>最佳实践</v>
      </c>
      <c r="B337" s="158"/>
      <c r="C337" s="162" t="s">
        <v>478</v>
      </c>
      <c r="D337" s="152"/>
      <c r="E337" s="152"/>
      <c r="F337" s="152"/>
      <c r="G337" s="152"/>
      <c r="H337" s="152"/>
      <c r="I337" s="152"/>
      <c r="J337" s="152"/>
      <c r="K337" s="152"/>
      <c r="L337" s="152"/>
    </row>
    <row r="338" customHeight="1" spans="1:12">
      <c r="A338" s="152" t="str">
        <f t="shared" si="8"/>
        <v>最佳实践</v>
      </c>
      <c r="B338" s="158"/>
      <c r="C338" s="162" t="s">
        <v>479</v>
      </c>
      <c r="D338" s="152"/>
      <c r="E338" s="152"/>
      <c r="F338" s="152"/>
      <c r="G338" s="152"/>
      <c r="H338" s="152"/>
      <c r="I338" s="152"/>
      <c r="J338" s="152"/>
      <c r="K338" s="152"/>
      <c r="L338" s="152"/>
    </row>
    <row r="339" customHeight="1" spans="1:12">
      <c r="A339" s="152" t="str">
        <f t="shared" si="8"/>
        <v>最佳实践</v>
      </c>
      <c r="B339" s="158"/>
      <c r="C339" s="162" t="s">
        <v>480</v>
      </c>
      <c r="D339" s="152"/>
      <c r="E339" s="152"/>
      <c r="F339" s="152"/>
      <c r="G339" s="152"/>
      <c r="H339" s="152"/>
      <c r="I339" s="152"/>
      <c r="J339" s="152"/>
      <c r="K339" s="152"/>
      <c r="L339" s="152"/>
    </row>
    <row r="340" customHeight="1" spans="1:12">
      <c r="A340" s="152" t="str">
        <f t="shared" si="8"/>
        <v>最佳实践</v>
      </c>
      <c r="B340" s="158"/>
      <c r="C340" s="162" t="s">
        <v>481</v>
      </c>
      <c r="D340" s="152"/>
      <c r="E340" s="152"/>
      <c r="F340" s="152"/>
      <c r="G340" s="152"/>
      <c r="H340" s="152"/>
      <c r="I340" s="152"/>
      <c r="J340" s="152"/>
      <c r="K340" s="152"/>
      <c r="L340" s="152"/>
    </row>
    <row r="341" customHeight="1" spans="1:12">
      <c r="A341" s="152" t="str">
        <f t="shared" si="8"/>
        <v>最佳实践</v>
      </c>
      <c r="B341" s="158"/>
      <c r="C341" s="162" t="s">
        <v>482</v>
      </c>
      <c r="D341" s="152"/>
      <c r="E341" s="152"/>
      <c r="F341" s="152"/>
      <c r="G341" s="152"/>
      <c r="H341" s="152"/>
      <c r="I341" s="152"/>
      <c r="J341" s="152"/>
      <c r="K341" s="152"/>
      <c r="L341" s="152"/>
    </row>
    <row r="342" customHeight="1" spans="1:12">
      <c r="A342" s="152" t="str">
        <f t="shared" si="8"/>
        <v>最佳实践</v>
      </c>
      <c r="B342" s="158"/>
      <c r="C342" s="162" t="s">
        <v>483</v>
      </c>
      <c r="D342" s="152"/>
      <c r="E342" s="152"/>
      <c r="F342" s="152"/>
      <c r="G342" s="152"/>
      <c r="H342" s="152"/>
      <c r="I342" s="152"/>
      <c r="J342" s="152"/>
      <c r="K342" s="152"/>
      <c r="L342" s="152"/>
    </row>
    <row r="343" customHeight="1" spans="1:12">
      <c r="A343" s="152" t="str">
        <f t="shared" si="8"/>
        <v>最佳实践</v>
      </c>
      <c r="B343" s="158"/>
      <c r="C343" s="162" t="s">
        <v>484</v>
      </c>
      <c r="D343" s="152"/>
      <c r="E343" s="152"/>
      <c r="F343" s="152"/>
      <c r="G343" s="152"/>
      <c r="H343" s="152"/>
      <c r="I343" s="152"/>
      <c r="J343" s="152"/>
      <c r="K343" s="152"/>
      <c r="L343" s="152"/>
    </row>
    <row r="344" customHeight="1" spans="1:12">
      <c r="A344" s="152" t="str">
        <f t="shared" si="8"/>
        <v>最佳实践</v>
      </c>
      <c r="B344" s="158" t="s">
        <v>485</v>
      </c>
      <c r="C344" s="162" t="s">
        <v>446</v>
      </c>
      <c r="D344" s="152"/>
      <c r="E344" s="152"/>
      <c r="F344" s="152"/>
      <c r="G344" s="152"/>
      <c r="H344" s="152"/>
      <c r="I344" s="152"/>
      <c r="J344" s="152"/>
      <c r="K344" s="152"/>
      <c r="L344" s="152"/>
    </row>
    <row r="345" customHeight="1" spans="1:12">
      <c r="A345" s="152" t="str">
        <f t="shared" si="8"/>
        <v>最佳实践</v>
      </c>
      <c r="B345" s="158"/>
      <c r="C345" s="162" t="s">
        <v>447</v>
      </c>
      <c r="D345" s="152"/>
      <c r="E345" s="152"/>
      <c r="F345" s="152"/>
      <c r="G345" s="152"/>
      <c r="H345" s="152"/>
      <c r="I345" s="152"/>
      <c r="J345" s="152"/>
      <c r="K345" s="152"/>
      <c r="L345" s="152"/>
    </row>
    <row r="346" customHeight="1" spans="1:12">
      <c r="A346" s="152" t="str">
        <f t="shared" si="8"/>
        <v>最佳实践</v>
      </c>
      <c r="B346" s="158"/>
      <c r="C346" s="162" t="s">
        <v>448</v>
      </c>
      <c r="D346" s="152"/>
      <c r="E346" s="152"/>
      <c r="F346" s="152"/>
      <c r="G346" s="152"/>
      <c r="H346" s="152"/>
      <c r="I346" s="152"/>
      <c r="J346" s="152"/>
      <c r="K346" s="152"/>
      <c r="L346" s="152"/>
    </row>
    <row r="347" customHeight="1" spans="1:12">
      <c r="A347" s="152" t="str">
        <f t="shared" si="8"/>
        <v>最佳实践</v>
      </c>
      <c r="B347" s="158"/>
      <c r="C347" s="162" t="s">
        <v>486</v>
      </c>
      <c r="D347" s="152"/>
      <c r="E347" s="152"/>
      <c r="F347" s="152"/>
      <c r="G347" s="152"/>
      <c r="H347" s="152"/>
      <c r="I347" s="152"/>
      <c r="J347" s="152"/>
      <c r="K347" s="152"/>
      <c r="L347" s="152"/>
    </row>
    <row r="348" customHeight="1" spans="1:12">
      <c r="A348" s="152" t="str">
        <f t="shared" si="8"/>
        <v>最佳实践</v>
      </c>
      <c r="B348" s="158" t="s">
        <v>487</v>
      </c>
      <c r="C348" s="163" t="s">
        <v>488</v>
      </c>
      <c r="D348" s="152"/>
      <c r="E348" s="152"/>
      <c r="F348" s="152"/>
      <c r="G348" s="152"/>
      <c r="H348" s="152"/>
      <c r="I348" s="152"/>
      <c r="J348" s="152"/>
      <c r="K348" s="152"/>
      <c r="L348" s="152"/>
    </row>
    <row r="349" customHeight="1" spans="1:12">
      <c r="A349" s="152" t="str">
        <f t="shared" si="8"/>
        <v>最佳实践</v>
      </c>
      <c r="B349" s="158"/>
      <c r="C349" s="163" t="s">
        <v>489</v>
      </c>
      <c r="D349" s="152"/>
      <c r="E349" s="152"/>
      <c r="F349" s="152"/>
      <c r="G349" s="152"/>
      <c r="H349" s="152"/>
      <c r="I349" s="152"/>
      <c r="J349" s="152"/>
      <c r="K349" s="152"/>
      <c r="L349" s="152"/>
    </row>
    <row r="350" customHeight="1" spans="1:12">
      <c r="A350" s="152" t="str">
        <f t="shared" ref="A350:A381" si="9">A349</f>
        <v>最佳实践</v>
      </c>
      <c r="B350" s="158"/>
      <c r="C350" s="163" t="s">
        <v>490</v>
      </c>
      <c r="D350" s="152"/>
      <c r="E350" s="152"/>
      <c r="F350" s="152"/>
      <c r="G350" s="152"/>
      <c r="H350" s="152"/>
      <c r="I350" s="152"/>
      <c r="J350" s="152"/>
      <c r="K350" s="152"/>
      <c r="L350" s="152"/>
    </row>
    <row r="351" customHeight="1" spans="1:12">
      <c r="A351" s="152" t="str">
        <f t="shared" si="9"/>
        <v>最佳实践</v>
      </c>
      <c r="B351" s="158"/>
      <c r="C351" s="163" t="s">
        <v>491</v>
      </c>
      <c r="D351" s="152"/>
      <c r="E351" s="152"/>
      <c r="F351" s="152"/>
      <c r="G351" s="152"/>
      <c r="H351" s="152"/>
      <c r="I351" s="152"/>
      <c r="J351" s="152"/>
      <c r="K351" s="152"/>
      <c r="L351" s="152"/>
    </row>
    <row r="352" customHeight="1" spans="1:12">
      <c r="A352" s="152" t="str">
        <f t="shared" si="9"/>
        <v>最佳实践</v>
      </c>
      <c r="B352" s="158"/>
      <c r="C352" s="163" t="s">
        <v>492</v>
      </c>
      <c r="D352" s="152"/>
      <c r="E352" s="152"/>
      <c r="F352" s="152"/>
      <c r="G352" s="152"/>
      <c r="H352" s="152"/>
      <c r="I352" s="152"/>
      <c r="J352" s="152"/>
      <c r="K352" s="152"/>
      <c r="L352" s="152"/>
    </row>
    <row r="353" customHeight="1" spans="1:12">
      <c r="A353" s="152" t="str">
        <f t="shared" si="9"/>
        <v>最佳实践</v>
      </c>
      <c r="B353" s="158"/>
      <c r="C353" s="163" t="s">
        <v>493</v>
      </c>
      <c r="D353" s="152"/>
      <c r="E353" s="152"/>
      <c r="F353" s="152"/>
      <c r="G353" s="152"/>
      <c r="H353" s="152"/>
      <c r="I353" s="152"/>
      <c r="J353" s="152"/>
      <c r="K353" s="152"/>
      <c r="L353" s="152"/>
    </row>
    <row r="354" customHeight="1" spans="1:12">
      <c r="A354" s="152" t="str">
        <f t="shared" si="9"/>
        <v>最佳实践</v>
      </c>
      <c r="B354" s="158" t="s">
        <v>494</v>
      </c>
      <c r="C354" s="163" t="s">
        <v>446</v>
      </c>
      <c r="D354" s="152"/>
      <c r="E354" s="152"/>
      <c r="F354" s="152"/>
      <c r="G354" s="152"/>
      <c r="H354" s="152"/>
      <c r="I354" s="152"/>
      <c r="J354" s="152"/>
      <c r="K354" s="152"/>
      <c r="L354" s="152"/>
    </row>
    <row r="355" customHeight="1" spans="1:12">
      <c r="A355" s="152" t="str">
        <f t="shared" si="9"/>
        <v>最佳实践</v>
      </c>
      <c r="B355" s="158"/>
      <c r="C355" s="163" t="s">
        <v>495</v>
      </c>
      <c r="D355" s="152"/>
      <c r="E355" s="152"/>
      <c r="F355" s="152"/>
      <c r="G355" s="152"/>
      <c r="H355" s="152"/>
      <c r="I355" s="152"/>
      <c r="J355" s="152"/>
      <c r="K355" s="152"/>
      <c r="L355" s="152"/>
    </row>
    <row r="356" customHeight="1" spans="1:12">
      <c r="A356" s="152" t="str">
        <f t="shared" si="9"/>
        <v>最佳实践</v>
      </c>
      <c r="B356" s="158"/>
      <c r="C356" s="163" t="s">
        <v>448</v>
      </c>
      <c r="D356" s="152"/>
      <c r="E356" s="152"/>
      <c r="F356" s="152"/>
      <c r="G356" s="152"/>
      <c r="H356" s="152"/>
      <c r="I356" s="152"/>
      <c r="J356" s="152"/>
      <c r="K356" s="152"/>
      <c r="L356" s="152"/>
    </row>
    <row r="357" customHeight="1" spans="1:12">
      <c r="A357" s="152" t="str">
        <f t="shared" si="9"/>
        <v>最佳实践</v>
      </c>
      <c r="B357" s="158"/>
      <c r="C357" s="163" t="s">
        <v>486</v>
      </c>
      <c r="D357" s="152"/>
      <c r="E357" s="152"/>
      <c r="F357" s="152"/>
      <c r="G357" s="152"/>
      <c r="H357" s="152"/>
      <c r="I357" s="152"/>
      <c r="J357" s="152"/>
      <c r="K357" s="152"/>
      <c r="L357" s="152"/>
    </row>
    <row r="358" customHeight="1" spans="1:12">
      <c r="A358" s="152" t="str">
        <f t="shared" si="9"/>
        <v>最佳实践</v>
      </c>
      <c r="B358" s="158"/>
      <c r="C358" s="163" t="s">
        <v>496</v>
      </c>
      <c r="D358" s="152"/>
      <c r="E358" s="152"/>
      <c r="F358" s="152"/>
      <c r="G358" s="152"/>
      <c r="H358" s="152"/>
      <c r="I358" s="152"/>
      <c r="J358" s="152"/>
      <c r="K358" s="152"/>
      <c r="L358" s="152"/>
    </row>
    <row r="359" customHeight="1" spans="1:12">
      <c r="A359" s="152" t="str">
        <f t="shared" si="9"/>
        <v>最佳实践</v>
      </c>
      <c r="B359" s="158" t="s">
        <v>497</v>
      </c>
      <c r="C359" s="163" t="s">
        <v>498</v>
      </c>
      <c r="D359" s="152"/>
      <c r="E359" s="152"/>
      <c r="F359" s="152"/>
      <c r="G359" s="152"/>
      <c r="H359" s="152"/>
      <c r="I359" s="152"/>
      <c r="J359" s="152"/>
      <c r="K359" s="152"/>
      <c r="L359" s="152"/>
    </row>
    <row r="360" customHeight="1" spans="1:12">
      <c r="A360" s="152" t="str">
        <f t="shared" si="9"/>
        <v>最佳实践</v>
      </c>
      <c r="B360" s="158"/>
      <c r="C360" s="163" t="s">
        <v>499</v>
      </c>
      <c r="D360" s="152"/>
      <c r="E360" s="152"/>
      <c r="F360" s="152"/>
      <c r="G360" s="152"/>
      <c r="H360" s="152"/>
      <c r="I360" s="152"/>
      <c r="J360" s="152"/>
      <c r="K360" s="152"/>
      <c r="L360" s="152"/>
    </row>
    <row r="361" customHeight="1" spans="1:12">
      <c r="A361" s="152" t="str">
        <f t="shared" si="9"/>
        <v>最佳实践</v>
      </c>
      <c r="B361" s="158"/>
      <c r="C361" s="163" t="s">
        <v>500</v>
      </c>
      <c r="D361" s="152"/>
      <c r="E361" s="152"/>
      <c r="F361" s="152"/>
      <c r="G361" s="152"/>
      <c r="H361" s="152"/>
      <c r="I361" s="152"/>
      <c r="J361" s="152"/>
      <c r="K361" s="152"/>
      <c r="L361" s="152"/>
    </row>
    <row r="362" customHeight="1" spans="1:12">
      <c r="A362" s="152" t="str">
        <f t="shared" si="9"/>
        <v>最佳实践</v>
      </c>
      <c r="B362" s="158"/>
      <c r="C362" s="163" t="s">
        <v>501</v>
      </c>
      <c r="D362" s="152"/>
      <c r="E362" s="152"/>
      <c r="F362" s="152"/>
      <c r="G362" s="152"/>
      <c r="H362" s="152"/>
      <c r="I362" s="152"/>
      <c r="J362" s="152"/>
      <c r="K362" s="152"/>
      <c r="L362" s="152"/>
    </row>
    <row r="363" customHeight="1" spans="1:12">
      <c r="A363" s="152" t="str">
        <f t="shared" si="9"/>
        <v>最佳实践</v>
      </c>
      <c r="B363" s="158"/>
      <c r="C363" s="163" t="s">
        <v>502</v>
      </c>
      <c r="D363" s="152"/>
      <c r="E363" s="152"/>
      <c r="F363" s="152"/>
      <c r="G363" s="152"/>
      <c r="H363" s="152"/>
      <c r="I363" s="152"/>
      <c r="J363" s="152"/>
      <c r="K363" s="152"/>
      <c r="L363" s="152"/>
    </row>
    <row r="364" customHeight="1" spans="1:12">
      <c r="A364" s="152" t="str">
        <f t="shared" si="9"/>
        <v>最佳实践</v>
      </c>
      <c r="B364" s="158"/>
      <c r="C364" s="163" t="s">
        <v>503</v>
      </c>
      <c r="D364" s="152"/>
      <c r="E364" s="152"/>
      <c r="F364" s="152"/>
      <c r="G364" s="152"/>
      <c r="H364" s="152"/>
      <c r="I364" s="152"/>
      <c r="J364" s="152"/>
      <c r="K364" s="152"/>
      <c r="L364" s="152"/>
    </row>
    <row r="365" customHeight="1" spans="1:12">
      <c r="A365" s="152" t="str">
        <f t="shared" si="9"/>
        <v>最佳实践</v>
      </c>
      <c r="B365" s="158"/>
      <c r="C365" s="163" t="s">
        <v>504</v>
      </c>
      <c r="D365" s="152"/>
      <c r="E365" s="152"/>
      <c r="F365" s="152"/>
      <c r="G365" s="152"/>
      <c r="H365" s="152"/>
      <c r="I365" s="152"/>
      <c r="J365" s="152"/>
      <c r="K365" s="152"/>
      <c r="L365" s="152"/>
    </row>
    <row r="366" customHeight="1" spans="1:12">
      <c r="A366" s="152" t="str">
        <f t="shared" si="9"/>
        <v>最佳实践</v>
      </c>
      <c r="B366" s="158"/>
      <c r="C366" s="163" t="s">
        <v>505</v>
      </c>
      <c r="D366" s="152"/>
      <c r="E366" s="152"/>
      <c r="F366" s="152"/>
      <c r="G366" s="152"/>
      <c r="H366" s="152"/>
      <c r="I366" s="152"/>
      <c r="J366" s="152"/>
      <c r="K366" s="152"/>
      <c r="L366" s="152"/>
    </row>
    <row r="367" customHeight="1" spans="1:12">
      <c r="A367" s="152" t="str">
        <f t="shared" si="9"/>
        <v>最佳实践</v>
      </c>
      <c r="B367" s="158"/>
      <c r="C367" s="163" t="s">
        <v>506</v>
      </c>
      <c r="D367" s="152"/>
      <c r="E367" s="152"/>
      <c r="F367" s="152"/>
      <c r="G367" s="152"/>
      <c r="H367" s="152"/>
      <c r="I367" s="152"/>
      <c r="J367" s="152"/>
      <c r="K367" s="152"/>
      <c r="L367" s="152"/>
    </row>
    <row r="368" customHeight="1" spans="1:12">
      <c r="A368" s="152" t="str">
        <f t="shared" si="9"/>
        <v>最佳实践</v>
      </c>
      <c r="B368" s="158" t="s">
        <v>507</v>
      </c>
      <c r="C368" s="163" t="s">
        <v>508</v>
      </c>
      <c r="D368" s="152"/>
      <c r="E368" s="152"/>
      <c r="F368" s="152"/>
      <c r="G368" s="152"/>
      <c r="H368" s="152"/>
      <c r="I368" s="152"/>
      <c r="J368" s="152"/>
      <c r="K368" s="152"/>
      <c r="L368" s="152"/>
    </row>
    <row r="369" customHeight="1" spans="1:12">
      <c r="A369" s="152" t="str">
        <f t="shared" si="9"/>
        <v>最佳实践</v>
      </c>
      <c r="B369" s="158"/>
      <c r="C369" s="163" t="s">
        <v>509</v>
      </c>
      <c r="D369" s="152"/>
      <c r="E369" s="152"/>
      <c r="F369" s="152"/>
      <c r="G369" s="152"/>
      <c r="H369" s="152"/>
      <c r="I369" s="152"/>
      <c r="J369" s="152"/>
      <c r="K369" s="152"/>
      <c r="L369" s="152"/>
    </row>
    <row r="370" customHeight="1" spans="1:12">
      <c r="A370" s="152" t="str">
        <f t="shared" si="9"/>
        <v>最佳实践</v>
      </c>
      <c r="B370" s="158"/>
      <c r="C370" s="163" t="s">
        <v>510</v>
      </c>
      <c r="D370" s="152"/>
      <c r="E370" s="152"/>
      <c r="F370" s="152"/>
      <c r="G370" s="152"/>
      <c r="H370" s="152"/>
      <c r="I370" s="152"/>
      <c r="J370" s="152"/>
      <c r="K370" s="152"/>
      <c r="L370" s="152"/>
    </row>
    <row r="371" customHeight="1" spans="1:12">
      <c r="A371" s="152" t="str">
        <f t="shared" si="9"/>
        <v>最佳实践</v>
      </c>
      <c r="B371" s="158"/>
      <c r="C371" s="163" t="s">
        <v>511</v>
      </c>
      <c r="D371" s="152"/>
      <c r="E371" s="152"/>
      <c r="F371" s="152"/>
      <c r="G371" s="152"/>
      <c r="H371" s="152"/>
      <c r="I371" s="152"/>
      <c r="J371" s="152"/>
      <c r="K371" s="152"/>
      <c r="L371" s="152"/>
    </row>
    <row r="372" customHeight="1" spans="1:12">
      <c r="A372" s="152" t="str">
        <f t="shared" si="9"/>
        <v>最佳实践</v>
      </c>
      <c r="B372" s="158"/>
      <c r="C372" s="163" t="s">
        <v>512</v>
      </c>
      <c r="D372" s="152"/>
      <c r="E372" s="152"/>
      <c r="F372" s="152"/>
      <c r="G372" s="152"/>
      <c r="H372" s="152"/>
      <c r="I372" s="152"/>
      <c r="J372" s="152"/>
      <c r="K372" s="152"/>
      <c r="L372" s="152"/>
    </row>
    <row r="373" customHeight="1" spans="1:12">
      <c r="A373" s="152" t="str">
        <f t="shared" si="9"/>
        <v>最佳实践</v>
      </c>
      <c r="B373" s="158"/>
      <c r="C373" s="163" t="s">
        <v>513</v>
      </c>
      <c r="D373" s="152"/>
      <c r="E373" s="152"/>
      <c r="F373" s="152"/>
      <c r="G373" s="152"/>
      <c r="H373" s="152"/>
      <c r="I373" s="152"/>
      <c r="J373" s="152"/>
      <c r="K373" s="152"/>
      <c r="L373" s="152"/>
    </row>
    <row r="374" customHeight="1" spans="1:12">
      <c r="A374" s="152" t="str">
        <f t="shared" si="9"/>
        <v>最佳实践</v>
      </c>
      <c r="B374" s="158"/>
      <c r="C374" s="163" t="s">
        <v>514</v>
      </c>
      <c r="D374" s="152"/>
      <c r="E374" s="152"/>
      <c r="F374" s="152"/>
      <c r="G374" s="152"/>
      <c r="H374" s="152"/>
      <c r="I374" s="152"/>
      <c r="J374" s="152"/>
      <c r="K374" s="152"/>
      <c r="L374" s="152"/>
    </row>
    <row r="375" customHeight="1" spans="1:12">
      <c r="A375" s="152" t="str">
        <f t="shared" si="9"/>
        <v>最佳实践</v>
      </c>
      <c r="B375" s="158"/>
      <c r="C375" s="163" t="s">
        <v>515</v>
      </c>
      <c r="D375" s="152"/>
      <c r="E375" s="152"/>
      <c r="F375" s="152"/>
      <c r="G375" s="152"/>
      <c r="H375" s="152"/>
      <c r="I375" s="152"/>
      <c r="J375" s="152"/>
      <c r="K375" s="152"/>
      <c r="L375" s="152"/>
    </row>
    <row r="376" customHeight="1" spans="1:12">
      <c r="A376" s="152" t="str">
        <f t="shared" si="9"/>
        <v>最佳实践</v>
      </c>
      <c r="B376" s="158"/>
      <c r="C376" s="163" t="s">
        <v>516</v>
      </c>
      <c r="D376" s="152"/>
      <c r="E376" s="152"/>
      <c r="F376" s="152"/>
      <c r="G376" s="152"/>
      <c r="H376" s="152"/>
      <c r="I376" s="152"/>
      <c r="J376" s="152"/>
      <c r="K376" s="152"/>
      <c r="L376" s="152"/>
    </row>
    <row r="377" customHeight="1" spans="1:12">
      <c r="A377" s="152" t="str">
        <f t="shared" si="9"/>
        <v>最佳实践</v>
      </c>
      <c r="B377" s="158"/>
      <c r="C377" s="163" t="s">
        <v>517</v>
      </c>
      <c r="D377" s="152"/>
      <c r="E377" s="152"/>
      <c r="F377" s="152"/>
      <c r="G377" s="152"/>
      <c r="H377" s="152"/>
      <c r="I377" s="152"/>
      <c r="J377" s="152"/>
      <c r="K377" s="152"/>
      <c r="L377" s="152"/>
    </row>
    <row r="378" customHeight="1" spans="1:12">
      <c r="A378" s="152" t="str">
        <f t="shared" si="9"/>
        <v>最佳实践</v>
      </c>
      <c r="B378" s="158"/>
      <c r="C378" s="163" t="s">
        <v>518</v>
      </c>
      <c r="D378" s="152"/>
      <c r="E378" s="152"/>
      <c r="F378" s="152"/>
      <c r="G378" s="152"/>
      <c r="H378" s="152"/>
      <c r="I378" s="152"/>
      <c r="J378" s="152"/>
      <c r="K378" s="152"/>
      <c r="L378" s="152"/>
    </row>
    <row r="379" customHeight="1" spans="1:12">
      <c r="A379" s="152" t="str">
        <f t="shared" si="9"/>
        <v>最佳实践</v>
      </c>
      <c r="B379" s="158"/>
      <c r="C379" s="163" t="s">
        <v>519</v>
      </c>
      <c r="D379" s="152"/>
      <c r="E379" s="152"/>
      <c r="F379" s="152"/>
      <c r="G379" s="152"/>
      <c r="H379" s="152"/>
      <c r="I379" s="152"/>
      <c r="J379" s="152"/>
      <c r="K379" s="152"/>
      <c r="L379" s="152"/>
    </row>
    <row r="380" customHeight="1" spans="1:12">
      <c r="A380" s="152" t="str">
        <f t="shared" si="9"/>
        <v>最佳实践</v>
      </c>
      <c r="B380" s="158"/>
      <c r="C380" s="163" t="s">
        <v>520</v>
      </c>
      <c r="D380" s="152"/>
      <c r="E380" s="152"/>
      <c r="F380" s="152"/>
      <c r="G380" s="152"/>
      <c r="H380" s="152"/>
      <c r="I380" s="152"/>
      <c r="J380" s="152"/>
      <c r="K380" s="152"/>
      <c r="L380" s="152"/>
    </row>
    <row r="381" customHeight="1" spans="1:12">
      <c r="A381" s="152" t="str">
        <f t="shared" si="9"/>
        <v>最佳实践</v>
      </c>
      <c r="B381" s="158"/>
      <c r="C381" s="163" t="s">
        <v>521</v>
      </c>
      <c r="D381" s="152"/>
      <c r="E381" s="152"/>
      <c r="F381" s="152"/>
      <c r="G381" s="152"/>
      <c r="H381" s="152"/>
      <c r="I381" s="152"/>
      <c r="J381" s="152"/>
      <c r="K381" s="152"/>
      <c r="L381" s="152"/>
    </row>
    <row r="382" customHeight="1" spans="1:12">
      <c r="A382" s="152" t="str">
        <f t="shared" ref="A382:A406" si="10">A381</f>
        <v>最佳实践</v>
      </c>
      <c r="B382" s="158"/>
      <c r="C382" s="163" t="s">
        <v>522</v>
      </c>
      <c r="D382" s="152"/>
      <c r="E382" s="152"/>
      <c r="F382" s="152"/>
      <c r="G382" s="152"/>
      <c r="H382" s="152"/>
      <c r="I382" s="152"/>
      <c r="J382" s="152"/>
      <c r="K382" s="152"/>
      <c r="L382" s="152"/>
    </row>
    <row r="383" customHeight="1" spans="1:12">
      <c r="A383" s="152" t="str">
        <f t="shared" si="10"/>
        <v>最佳实践</v>
      </c>
      <c r="B383" s="158" t="s">
        <v>523</v>
      </c>
      <c r="C383" s="163" t="s">
        <v>524</v>
      </c>
      <c r="D383" s="152"/>
      <c r="E383" s="152"/>
      <c r="F383" s="152"/>
      <c r="G383" s="152"/>
      <c r="H383" s="152"/>
      <c r="I383" s="152"/>
      <c r="J383" s="152"/>
      <c r="K383" s="152"/>
      <c r="L383" s="152"/>
    </row>
    <row r="384" customHeight="1" spans="1:12">
      <c r="A384" s="152" t="str">
        <f t="shared" si="10"/>
        <v>最佳实践</v>
      </c>
      <c r="B384" s="158"/>
      <c r="C384" s="163" t="s">
        <v>525</v>
      </c>
      <c r="D384" s="152"/>
      <c r="E384" s="152"/>
      <c r="F384" s="152"/>
      <c r="G384" s="152"/>
      <c r="H384" s="152"/>
      <c r="I384" s="152"/>
      <c r="J384" s="152"/>
      <c r="K384" s="152"/>
      <c r="L384" s="152"/>
    </row>
    <row r="385" customHeight="1" spans="1:12">
      <c r="A385" s="152" t="str">
        <f t="shared" si="10"/>
        <v>最佳实践</v>
      </c>
      <c r="B385" s="158"/>
      <c r="C385" s="163" t="s">
        <v>526</v>
      </c>
      <c r="D385" s="152"/>
      <c r="E385" s="152"/>
      <c r="F385" s="152"/>
      <c r="G385" s="152"/>
      <c r="H385" s="152"/>
      <c r="I385" s="152"/>
      <c r="J385" s="152"/>
      <c r="K385" s="152"/>
      <c r="L385" s="152"/>
    </row>
    <row r="386" customHeight="1" spans="1:12">
      <c r="A386" s="152" t="str">
        <f t="shared" si="10"/>
        <v>最佳实践</v>
      </c>
      <c r="B386" s="158"/>
      <c r="C386" s="163" t="s">
        <v>527</v>
      </c>
      <c r="D386" s="152"/>
      <c r="E386" s="152"/>
      <c r="F386" s="152"/>
      <c r="G386" s="152"/>
      <c r="H386" s="152"/>
      <c r="I386" s="152"/>
      <c r="J386" s="152"/>
      <c r="K386" s="152"/>
      <c r="L386" s="152"/>
    </row>
    <row r="387" customHeight="1" spans="1:12">
      <c r="A387" s="152" t="str">
        <f t="shared" si="10"/>
        <v>最佳实践</v>
      </c>
      <c r="B387" s="158" t="s">
        <v>528</v>
      </c>
      <c r="C387" s="162" t="s">
        <v>446</v>
      </c>
      <c r="D387" s="152"/>
      <c r="E387" s="152"/>
      <c r="F387" s="152"/>
      <c r="G387" s="152"/>
      <c r="H387" s="152"/>
      <c r="I387" s="152"/>
      <c r="J387" s="152"/>
      <c r="K387" s="152"/>
      <c r="L387" s="152"/>
    </row>
    <row r="388" customHeight="1" spans="1:12">
      <c r="A388" s="152" t="str">
        <f t="shared" si="10"/>
        <v>最佳实践</v>
      </c>
      <c r="B388" s="158"/>
      <c r="C388" s="162" t="s">
        <v>447</v>
      </c>
      <c r="D388" s="152"/>
      <c r="E388" s="152"/>
      <c r="F388" s="152"/>
      <c r="G388" s="152"/>
      <c r="H388" s="152"/>
      <c r="I388" s="152"/>
      <c r="J388" s="152"/>
      <c r="K388" s="152"/>
      <c r="L388" s="152"/>
    </row>
    <row r="389" customHeight="1" spans="1:12">
      <c r="A389" s="152" t="str">
        <f t="shared" si="10"/>
        <v>最佳实践</v>
      </c>
      <c r="B389" s="158"/>
      <c r="C389" s="162" t="s">
        <v>448</v>
      </c>
      <c r="D389" s="152"/>
      <c r="E389" s="152"/>
      <c r="F389" s="152"/>
      <c r="G389" s="152"/>
      <c r="H389" s="152"/>
      <c r="I389" s="152"/>
      <c r="J389" s="152"/>
      <c r="K389" s="152"/>
      <c r="L389" s="152"/>
    </row>
    <row r="390" customHeight="1" spans="1:12">
      <c r="A390" s="152" t="str">
        <f t="shared" si="10"/>
        <v>最佳实践</v>
      </c>
      <c r="B390" s="158"/>
      <c r="C390" s="162" t="s">
        <v>486</v>
      </c>
      <c r="D390" s="152"/>
      <c r="E390" s="152"/>
      <c r="F390" s="152"/>
      <c r="G390" s="152"/>
      <c r="H390" s="152"/>
      <c r="I390" s="152"/>
      <c r="J390" s="152"/>
      <c r="K390" s="152"/>
      <c r="L390" s="152"/>
    </row>
    <row r="391" customHeight="1" spans="1:12">
      <c r="A391" s="152" t="str">
        <f t="shared" si="10"/>
        <v>最佳实践</v>
      </c>
      <c r="B391" s="158" t="s">
        <v>529</v>
      </c>
      <c r="C391" s="163" t="s">
        <v>530</v>
      </c>
      <c r="D391" s="152"/>
      <c r="E391" s="152"/>
      <c r="F391" s="152"/>
      <c r="G391" s="152"/>
      <c r="H391" s="152"/>
      <c r="I391" s="152"/>
      <c r="J391" s="152"/>
      <c r="K391" s="152"/>
      <c r="L391" s="152"/>
    </row>
    <row r="392" customHeight="1" spans="1:12">
      <c r="A392" s="152" t="str">
        <f t="shared" si="10"/>
        <v>最佳实践</v>
      </c>
      <c r="B392" s="158"/>
      <c r="C392" s="163" t="s">
        <v>531</v>
      </c>
      <c r="D392" s="152"/>
      <c r="E392" s="152"/>
      <c r="F392" s="152"/>
      <c r="G392" s="152"/>
      <c r="H392" s="152"/>
      <c r="I392" s="152"/>
      <c r="J392" s="152"/>
      <c r="K392" s="152"/>
      <c r="L392" s="152"/>
    </row>
    <row r="393" customHeight="1" spans="1:12">
      <c r="A393" s="152" t="str">
        <f t="shared" si="10"/>
        <v>最佳实践</v>
      </c>
      <c r="B393" s="158"/>
      <c r="C393" s="163" t="s">
        <v>532</v>
      </c>
      <c r="D393" s="152"/>
      <c r="E393" s="152"/>
      <c r="F393" s="152"/>
      <c r="G393" s="152"/>
      <c r="H393" s="152"/>
      <c r="I393" s="152"/>
      <c r="J393" s="152"/>
      <c r="K393" s="152"/>
      <c r="L393" s="152"/>
    </row>
    <row r="394" customHeight="1" spans="1:12">
      <c r="A394" s="152" t="str">
        <f t="shared" si="10"/>
        <v>最佳实践</v>
      </c>
      <c r="B394" s="158"/>
      <c r="C394" s="163" t="s">
        <v>533</v>
      </c>
      <c r="D394" s="152"/>
      <c r="E394" s="152"/>
      <c r="F394" s="152"/>
      <c r="G394" s="152"/>
      <c r="H394" s="152"/>
      <c r="I394" s="152"/>
      <c r="J394" s="152"/>
      <c r="K394" s="152"/>
      <c r="L394" s="152"/>
    </row>
    <row r="395" customHeight="1" spans="1:12">
      <c r="A395" s="152" t="str">
        <f t="shared" si="10"/>
        <v>最佳实践</v>
      </c>
      <c r="B395" s="158"/>
      <c r="C395" s="163" t="s">
        <v>534</v>
      </c>
      <c r="D395" s="152"/>
      <c r="E395" s="152"/>
      <c r="F395" s="152"/>
      <c r="G395" s="152"/>
      <c r="H395" s="152"/>
      <c r="I395" s="152"/>
      <c r="J395" s="152"/>
      <c r="K395" s="152"/>
      <c r="L395" s="152"/>
    </row>
    <row r="396" customHeight="1" spans="1:12">
      <c r="A396" s="152" t="str">
        <f t="shared" si="10"/>
        <v>最佳实践</v>
      </c>
      <c r="B396" s="158"/>
      <c r="C396" s="163" t="s">
        <v>535</v>
      </c>
      <c r="D396" s="152"/>
      <c r="E396" s="152"/>
      <c r="F396" s="152"/>
      <c r="G396" s="152"/>
      <c r="H396" s="152"/>
      <c r="I396" s="152"/>
      <c r="J396" s="152"/>
      <c r="K396" s="152"/>
      <c r="L396" s="152"/>
    </row>
    <row r="397" customHeight="1" spans="1:12">
      <c r="A397" s="152" t="str">
        <f t="shared" si="10"/>
        <v>最佳实践</v>
      </c>
      <c r="B397" s="158"/>
      <c r="C397" s="163" t="s">
        <v>536</v>
      </c>
      <c r="D397" s="152"/>
      <c r="E397" s="152"/>
      <c r="F397" s="152"/>
      <c r="G397" s="152"/>
      <c r="H397" s="152"/>
      <c r="I397" s="152"/>
      <c r="J397" s="152"/>
      <c r="K397" s="152"/>
      <c r="L397" s="152"/>
    </row>
    <row r="398" customHeight="1" spans="1:12">
      <c r="A398" s="152" t="str">
        <f t="shared" si="10"/>
        <v>最佳实践</v>
      </c>
      <c r="B398" s="158"/>
      <c r="C398" s="163" t="s">
        <v>537</v>
      </c>
      <c r="D398" s="152"/>
      <c r="E398" s="152"/>
      <c r="F398" s="152"/>
      <c r="G398" s="152"/>
      <c r="H398" s="152"/>
      <c r="I398" s="152"/>
      <c r="J398" s="152"/>
      <c r="K398" s="152"/>
      <c r="L398" s="152"/>
    </row>
    <row r="399" customHeight="1" spans="1:12">
      <c r="A399" s="152" t="str">
        <f t="shared" si="10"/>
        <v>最佳实践</v>
      </c>
      <c r="B399" s="158"/>
      <c r="C399" s="163" t="s">
        <v>538</v>
      </c>
      <c r="D399" s="152"/>
      <c r="E399" s="152"/>
      <c r="F399" s="152"/>
      <c r="G399" s="152"/>
      <c r="H399" s="152"/>
      <c r="I399" s="152"/>
      <c r="J399" s="152"/>
      <c r="K399" s="152"/>
      <c r="L399" s="152"/>
    </row>
    <row r="400" customHeight="1" spans="1:12">
      <c r="A400" s="152" t="str">
        <f t="shared" si="10"/>
        <v>最佳实践</v>
      </c>
      <c r="B400" s="158"/>
      <c r="C400" s="163" t="s">
        <v>539</v>
      </c>
      <c r="D400" s="152"/>
      <c r="E400" s="152"/>
      <c r="F400" s="152"/>
      <c r="G400" s="152"/>
      <c r="H400" s="152"/>
      <c r="I400" s="152"/>
      <c r="J400" s="152"/>
      <c r="K400" s="152"/>
      <c r="L400" s="152"/>
    </row>
    <row r="401" customHeight="1" spans="1:12">
      <c r="A401" s="152" t="str">
        <f t="shared" si="10"/>
        <v>最佳实践</v>
      </c>
      <c r="B401" s="158"/>
      <c r="C401" s="163" t="s">
        <v>540</v>
      </c>
      <c r="D401" s="152"/>
      <c r="E401" s="152"/>
      <c r="F401" s="152"/>
      <c r="G401" s="152"/>
      <c r="H401" s="152"/>
      <c r="I401" s="152"/>
      <c r="J401" s="152"/>
      <c r="K401" s="152"/>
      <c r="L401" s="152"/>
    </row>
    <row r="402" customHeight="1" spans="1:12">
      <c r="A402" s="152" t="str">
        <f t="shared" si="10"/>
        <v>最佳实践</v>
      </c>
      <c r="B402" s="158"/>
      <c r="C402" s="163" t="s">
        <v>541</v>
      </c>
      <c r="D402" s="152"/>
      <c r="E402" s="152"/>
      <c r="F402" s="152"/>
      <c r="G402" s="152"/>
      <c r="H402" s="152"/>
      <c r="I402" s="152"/>
      <c r="J402" s="152"/>
      <c r="K402" s="152"/>
      <c r="L402" s="152"/>
    </row>
    <row r="403" customHeight="1" spans="1:12">
      <c r="A403" s="152" t="str">
        <f t="shared" si="10"/>
        <v>最佳实践</v>
      </c>
      <c r="B403" s="158"/>
      <c r="C403" s="163" t="s">
        <v>542</v>
      </c>
      <c r="D403" s="152"/>
      <c r="E403" s="152"/>
      <c r="F403" s="152"/>
      <c r="G403" s="152"/>
      <c r="H403" s="152"/>
      <c r="I403" s="152"/>
      <c r="J403" s="152"/>
      <c r="K403" s="152"/>
      <c r="L403" s="152"/>
    </row>
    <row r="404" customHeight="1" spans="1:12">
      <c r="A404" s="152" t="str">
        <f t="shared" si="10"/>
        <v>最佳实践</v>
      </c>
      <c r="B404" s="158"/>
      <c r="C404" s="163" t="s">
        <v>543</v>
      </c>
      <c r="D404" s="152"/>
      <c r="E404" s="152"/>
      <c r="F404" s="152"/>
      <c r="G404" s="152"/>
      <c r="H404" s="152"/>
      <c r="I404" s="152"/>
      <c r="J404" s="152"/>
      <c r="K404" s="152"/>
      <c r="L404" s="152"/>
    </row>
    <row r="405" customHeight="1" spans="1:12">
      <c r="A405" s="152" t="str">
        <f t="shared" si="10"/>
        <v>最佳实践</v>
      </c>
      <c r="B405" s="158"/>
      <c r="C405" s="163" t="s">
        <v>544</v>
      </c>
      <c r="D405" s="152"/>
      <c r="E405" s="152"/>
      <c r="F405" s="152"/>
      <c r="G405" s="152"/>
      <c r="H405" s="152"/>
      <c r="I405" s="152"/>
      <c r="J405" s="152"/>
      <c r="K405" s="152"/>
      <c r="L405" s="152"/>
    </row>
    <row r="406" customHeight="1" spans="1:12">
      <c r="A406" s="152" t="str">
        <f t="shared" si="10"/>
        <v>最佳实践</v>
      </c>
      <c r="B406" s="158"/>
      <c r="C406" s="163" t="s">
        <v>545</v>
      </c>
      <c r="D406" s="152"/>
      <c r="E406" s="152"/>
      <c r="F406" s="152"/>
      <c r="G406" s="152"/>
      <c r="H406" s="152"/>
      <c r="I406" s="152"/>
      <c r="J406" s="152"/>
      <c r="K406" s="152"/>
      <c r="L406" s="152"/>
    </row>
    <row r="407" customHeight="1" spans="1:12">
      <c r="A407" s="152" t="s">
        <v>546</v>
      </c>
      <c r="B407" s="158" t="s">
        <v>547</v>
      </c>
      <c r="C407" s="158" t="s">
        <v>548</v>
      </c>
      <c r="D407" s="152"/>
      <c r="E407" s="152"/>
      <c r="F407" s="152"/>
      <c r="G407" s="152"/>
      <c r="H407" s="152"/>
      <c r="I407" s="152"/>
      <c r="J407" s="152"/>
      <c r="K407" s="152"/>
      <c r="L407" s="152"/>
    </row>
    <row r="408" customHeight="1" spans="1:12">
      <c r="A408" s="152" t="str">
        <f t="shared" ref="A408:A439" si="11">A407</f>
        <v>维护体系</v>
      </c>
      <c r="B408" s="158"/>
      <c r="C408" s="158" t="s">
        <v>549</v>
      </c>
      <c r="D408" s="152"/>
      <c r="E408" s="152"/>
      <c r="F408" s="152"/>
      <c r="G408" s="152"/>
      <c r="H408" s="152"/>
      <c r="I408" s="152"/>
      <c r="J408" s="152"/>
      <c r="K408" s="152"/>
      <c r="L408" s="152"/>
    </row>
    <row r="409" customHeight="1" spans="1:12">
      <c r="A409" s="152" t="str">
        <f t="shared" si="11"/>
        <v>维护体系</v>
      </c>
      <c r="B409" s="158"/>
      <c r="C409" s="158" t="s">
        <v>550</v>
      </c>
      <c r="D409" s="152"/>
      <c r="E409" s="152"/>
      <c r="F409" s="152"/>
      <c r="G409" s="152"/>
      <c r="H409" s="152"/>
      <c r="I409" s="152"/>
      <c r="J409" s="152"/>
      <c r="K409" s="152"/>
      <c r="L409" s="152"/>
    </row>
    <row r="410" customHeight="1" spans="1:12">
      <c r="A410" s="152" t="str">
        <f t="shared" si="11"/>
        <v>维护体系</v>
      </c>
      <c r="B410" s="158"/>
      <c r="C410" s="158" t="s">
        <v>551</v>
      </c>
      <c r="D410" s="152"/>
      <c r="E410" s="152"/>
      <c r="F410" s="152"/>
      <c r="G410" s="152"/>
      <c r="H410" s="152"/>
      <c r="I410" s="152"/>
      <c r="J410" s="152"/>
      <c r="K410" s="152"/>
      <c r="L410" s="152"/>
    </row>
    <row r="411" customHeight="1" spans="1:12">
      <c r="A411" s="152" t="str">
        <f t="shared" si="11"/>
        <v>维护体系</v>
      </c>
      <c r="B411" s="158"/>
      <c r="C411" s="158" t="s">
        <v>552</v>
      </c>
      <c r="D411" s="152"/>
      <c r="E411" s="152"/>
      <c r="F411" s="152"/>
      <c r="G411" s="152"/>
      <c r="H411" s="152"/>
      <c r="I411" s="152"/>
      <c r="J411" s="152"/>
      <c r="K411" s="152"/>
      <c r="L411" s="152"/>
    </row>
    <row r="412" customHeight="1" spans="1:12">
      <c r="A412" s="152" t="str">
        <f t="shared" si="11"/>
        <v>维护体系</v>
      </c>
      <c r="B412" s="158"/>
      <c r="C412" s="158" t="s">
        <v>553</v>
      </c>
      <c r="D412" s="152"/>
      <c r="E412" s="152"/>
      <c r="F412" s="152"/>
      <c r="G412" s="152"/>
      <c r="H412" s="152"/>
      <c r="I412" s="152"/>
      <c r="J412" s="152"/>
      <c r="K412" s="152"/>
      <c r="L412" s="152"/>
    </row>
    <row r="413" customHeight="1" spans="1:12">
      <c r="A413" s="152" t="str">
        <f t="shared" si="11"/>
        <v>维护体系</v>
      </c>
      <c r="B413" s="158"/>
      <c r="C413" s="158" t="s">
        <v>554</v>
      </c>
      <c r="D413" s="152"/>
      <c r="E413" s="152"/>
      <c r="F413" s="152"/>
      <c r="G413" s="152"/>
      <c r="H413" s="152"/>
      <c r="I413" s="152"/>
      <c r="J413" s="152"/>
      <c r="K413" s="152"/>
      <c r="L413" s="152"/>
    </row>
    <row r="414" customHeight="1" spans="1:12">
      <c r="A414" s="152" t="str">
        <f t="shared" si="11"/>
        <v>维护体系</v>
      </c>
      <c r="B414" s="158"/>
      <c r="C414" s="158" t="s">
        <v>555</v>
      </c>
      <c r="D414" s="152"/>
      <c r="E414" s="152"/>
      <c r="F414" s="152"/>
      <c r="G414" s="152"/>
      <c r="H414" s="152"/>
      <c r="I414" s="152"/>
      <c r="J414" s="152"/>
      <c r="K414" s="152"/>
      <c r="L414" s="152"/>
    </row>
    <row r="415" customHeight="1" spans="1:12">
      <c r="A415" s="152" t="str">
        <f t="shared" si="11"/>
        <v>维护体系</v>
      </c>
      <c r="B415" s="158"/>
      <c r="C415" s="158" t="s">
        <v>556</v>
      </c>
      <c r="D415" s="152"/>
      <c r="E415" s="152"/>
      <c r="F415" s="152"/>
      <c r="G415" s="152"/>
      <c r="H415" s="152"/>
      <c r="I415" s="152"/>
      <c r="J415" s="152"/>
      <c r="K415" s="152"/>
      <c r="L415" s="152"/>
    </row>
    <row r="416" customHeight="1" spans="1:12">
      <c r="A416" s="152" t="str">
        <f t="shared" si="11"/>
        <v>维护体系</v>
      </c>
      <c r="B416" s="158" t="s">
        <v>557</v>
      </c>
      <c r="C416" s="158" t="s">
        <v>558</v>
      </c>
      <c r="D416" s="152"/>
      <c r="E416" s="152"/>
      <c r="F416" s="152"/>
      <c r="G416" s="152"/>
      <c r="H416" s="152"/>
      <c r="I416" s="152"/>
      <c r="J416" s="152"/>
      <c r="K416" s="152"/>
      <c r="L416" s="152"/>
    </row>
    <row r="417" customHeight="1" spans="1:12">
      <c r="A417" s="152" t="str">
        <f t="shared" si="11"/>
        <v>维护体系</v>
      </c>
      <c r="B417" s="158"/>
      <c r="C417" s="158" t="s">
        <v>559</v>
      </c>
      <c r="D417" s="152"/>
      <c r="E417" s="152"/>
      <c r="F417" s="152"/>
      <c r="G417" s="152"/>
      <c r="H417" s="152"/>
      <c r="I417" s="152"/>
      <c r="J417" s="152"/>
      <c r="K417" s="152"/>
      <c r="L417" s="152"/>
    </row>
    <row r="418" customHeight="1" spans="1:12">
      <c r="A418" s="152" t="str">
        <f t="shared" si="11"/>
        <v>维护体系</v>
      </c>
      <c r="B418" s="158"/>
      <c r="C418" s="158" t="s">
        <v>560</v>
      </c>
      <c r="D418" s="152"/>
      <c r="E418" s="152"/>
      <c r="F418" s="152"/>
      <c r="G418" s="152"/>
      <c r="H418" s="152"/>
      <c r="I418" s="152"/>
      <c r="J418" s="152"/>
      <c r="K418" s="152"/>
      <c r="L418" s="152"/>
    </row>
    <row r="419" customHeight="1" spans="1:12">
      <c r="A419" s="152" t="str">
        <f t="shared" si="11"/>
        <v>维护体系</v>
      </c>
      <c r="B419" s="158"/>
      <c r="C419" s="158" t="s">
        <v>561</v>
      </c>
      <c r="D419" s="152"/>
      <c r="E419" s="152"/>
      <c r="F419" s="152"/>
      <c r="G419" s="152"/>
      <c r="H419" s="152"/>
      <c r="I419" s="152"/>
      <c r="J419" s="152"/>
      <c r="K419" s="152"/>
      <c r="L419" s="152"/>
    </row>
    <row r="420" customHeight="1" spans="1:12">
      <c r="A420" s="152" t="str">
        <f t="shared" si="11"/>
        <v>维护体系</v>
      </c>
      <c r="B420" s="158"/>
      <c r="C420" s="158" t="s">
        <v>562</v>
      </c>
      <c r="D420" s="152"/>
      <c r="E420" s="152"/>
      <c r="F420" s="152"/>
      <c r="G420" s="152"/>
      <c r="H420" s="152"/>
      <c r="I420" s="152"/>
      <c r="J420" s="152"/>
      <c r="K420" s="152"/>
      <c r="L420" s="152"/>
    </row>
    <row r="421" customHeight="1" spans="1:12">
      <c r="A421" s="152" t="str">
        <f t="shared" si="11"/>
        <v>维护体系</v>
      </c>
      <c r="B421" s="158"/>
      <c r="C421" s="158" t="s">
        <v>563</v>
      </c>
      <c r="D421" s="152"/>
      <c r="E421" s="152"/>
      <c r="F421" s="152"/>
      <c r="G421" s="152"/>
      <c r="H421" s="152"/>
      <c r="I421" s="152"/>
      <c r="J421" s="152"/>
      <c r="K421" s="152"/>
      <c r="L421" s="152"/>
    </row>
    <row r="422" customHeight="1" spans="1:12">
      <c r="A422" s="152" t="str">
        <f t="shared" si="11"/>
        <v>维护体系</v>
      </c>
      <c r="B422" s="158" t="s">
        <v>564</v>
      </c>
      <c r="C422" s="158" t="s">
        <v>565</v>
      </c>
      <c r="D422" s="152"/>
      <c r="E422" s="152"/>
      <c r="F422" s="152"/>
      <c r="G422" s="152"/>
      <c r="H422" s="152"/>
      <c r="I422" s="152"/>
      <c r="J422" s="152"/>
      <c r="K422" s="152"/>
      <c r="L422" s="152"/>
    </row>
    <row r="423" customHeight="1" spans="1:12">
      <c r="A423" s="152" t="str">
        <f t="shared" si="11"/>
        <v>维护体系</v>
      </c>
      <c r="B423" s="158"/>
      <c r="C423" s="158" t="s">
        <v>566</v>
      </c>
      <c r="D423" s="152"/>
      <c r="E423" s="152"/>
      <c r="F423" s="152"/>
      <c r="G423" s="152"/>
      <c r="H423" s="152"/>
      <c r="I423" s="152"/>
      <c r="J423" s="152"/>
      <c r="K423" s="152"/>
      <c r="L423" s="152"/>
    </row>
    <row r="424" customHeight="1" spans="1:12">
      <c r="A424" s="152" t="str">
        <f t="shared" si="11"/>
        <v>维护体系</v>
      </c>
      <c r="B424" s="158"/>
      <c r="C424" s="158" t="s">
        <v>567</v>
      </c>
      <c r="D424" s="152"/>
      <c r="E424" s="152"/>
      <c r="F424" s="152"/>
      <c r="G424" s="152"/>
      <c r="H424" s="152"/>
      <c r="I424" s="152"/>
      <c r="J424" s="152"/>
      <c r="K424" s="152"/>
      <c r="L424" s="152"/>
    </row>
    <row r="425" customHeight="1" spans="1:12">
      <c r="A425" s="152" t="str">
        <f t="shared" si="11"/>
        <v>维护体系</v>
      </c>
      <c r="B425" s="158"/>
      <c r="C425" s="158" t="s">
        <v>568</v>
      </c>
      <c r="D425" s="152"/>
      <c r="E425" s="152"/>
      <c r="F425" s="152"/>
      <c r="G425" s="152"/>
      <c r="H425" s="152"/>
      <c r="I425" s="152"/>
      <c r="J425" s="152"/>
      <c r="K425" s="152"/>
      <c r="L425" s="152"/>
    </row>
    <row r="426" customHeight="1" spans="1:12">
      <c r="A426" s="152" t="str">
        <f t="shared" si="11"/>
        <v>维护体系</v>
      </c>
      <c r="B426" s="158" t="s">
        <v>569</v>
      </c>
      <c r="C426" s="158" t="s">
        <v>570</v>
      </c>
      <c r="D426" s="152"/>
      <c r="E426" s="152"/>
      <c r="F426" s="152"/>
      <c r="G426" s="152"/>
      <c r="H426" s="152"/>
      <c r="I426" s="152"/>
      <c r="J426" s="152"/>
      <c r="K426" s="152"/>
      <c r="L426" s="152"/>
    </row>
    <row r="427" customHeight="1" spans="1:12">
      <c r="A427" s="152" t="str">
        <f t="shared" si="11"/>
        <v>维护体系</v>
      </c>
      <c r="B427" s="158" t="s">
        <v>571</v>
      </c>
      <c r="C427" s="158" t="s">
        <v>572</v>
      </c>
      <c r="D427" s="152"/>
      <c r="E427" s="152"/>
      <c r="F427" s="152"/>
      <c r="G427" s="152"/>
      <c r="H427" s="152"/>
      <c r="I427" s="152"/>
      <c r="J427" s="152"/>
      <c r="K427" s="152"/>
      <c r="L427" s="152"/>
    </row>
    <row r="428" customHeight="1" spans="1:12">
      <c r="A428" s="152" t="str">
        <f t="shared" si="11"/>
        <v>维护体系</v>
      </c>
      <c r="B428" s="158"/>
      <c r="C428" s="158" t="s">
        <v>573</v>
      </c>
      <c r="D428" s="152"/>
      <c r="E428" s="152"/>
      <c r="F428" s="152"/>
      <c r="G428" s="152"/>
      <c r="H428" s="152"/>
      <c r="I428" s="152"/>
      <c r="J428" s="152"/>
      <c r="K428" s="152"/>
      <c r="L428" s="152"/>
    </row>
    <row r="429" customHeight="1" spans="1:12">
      <c r="A429" s="152" t="str">
        <f t="shared" si="11"/>
        <v>维护体系</v>
      </c>
      <c r="B429" s="158"/>
      <c r="C429" s="158" t="s">
        <v>574</v>
      </c>
      <c r="D429" s="152"/>
      <c r="E429" s="152"/>
      <c r="F429" s="152"/>
      <c r="G429" s="152"/>
      <c r="H429" s="152"/>
      <c r="I429" s="152"/>
      <c r="J429" s="152"/>
      <c r="K429" s="152"/>
      <c r="L429" s="152"/>
    </row>
    <row r="430" customHeight="1" spans="1:12">
      <c r="A430" s="152" t="str">
        <f t="shared" si="11"/>
        <v>维护体系</v>
      </c>
      <c r="B430" s="158"/>
      <c r="C430" s="158" t="s">
        <v>575</v>
      </c>
      <c r="D430" s="152"/>
      <c r="E430" s="152"/>
      <c r="F430" s="152"/>
      <c r="G430" s="152"/>
      <c r="H430" s="152"/>
      <c r="I430" s="152"/>
      <c r="J430" s="152"/>
      <c r="K430" s="152"/>
      <c r="L430" s="152"/>
    </row>
    <row r="431" customHeight="1" spans="1:12">
      <c r="A431" s="152" t="str">
        <f t="shared" si="11"/>
        <v>维护体系</v>
      </c>
      <c r="B431" s="158"/>
      <c r="C431" s="158" t="s">
        <v>576</v>
      </c>
      <c r="D431" s="152"/>
      <c r="E431" s="152"/>
      <c r="F431" s="152"/>
      <c r="G431" s="152"/>
      <c r="H431" s="152"/>
      <c r="I431" s="152"/>
      <c r="J431" s="152"/>
      <c r="K431" s="152"/>
      <c r="L431" s="152"/>
    </row>
    <row r="432" customHeight="1" spans="1:12">
      <c r="A432" s="152" t="str">
        <f t="shared" si="11"/>
        <v>维护体系</v>
      </c>
      <c r="B432" s="158" t="s">
        <v>577</v>
      </c>
      <c r="C432" s="158" t="s">
        <v>578</v>
      </c>
      <c r="D432" s="152"/>
      <c r="E432" s="152"/>
      <c r="F432" s="152"/>
      <c r="G432" s="152"/>
      <c r="H432" s="152"/>
      <c r="I432" s="152"/>
      <c r="J432" s="152"/>
      <c r="K432" s="152"/>
      <c r="L432" s="152"/>
    </row>
    <row r="433" customHeight="1" spans="1:12">
      <c r="A433" s="152" t="str">
        <f t="shared" si="11"/>
        <v>维护体系</v>
      </c>
      <c r="B433" s="158"/>
      <c r="C433" s="158" t="s">
        <v>579</v>
      </c>
      <c r="D433" s="152"/>
      <c r="E433" s="152"/>
      <c r="F433" s="152"/>
      <c r="G433" s="152"/>
      <c r="H433" s="152"/>
      <c r="I433" s="152"/>
      <c r="J433" s="152"/>
      <c r="K433" s="152"/>
      <c r="L433" s="152"/>
    </row>
    <row r="434" customHeight="1" spans="1:12">
      <c r="A434" s="152" t="str">
        <f t="shared" si="11"/>
        <v>维护体系</v>
      </c>
      <c r="B434" s="158"/>
      <c r="C434" s="158" t="s">
        <v>580</v>
      </c>
      <c r="D434" s="152"/>
      <c r="E434" s="152"/>
      <c r="F434" s="152"/>
      <c r="G434" s="152"/>
      <c r="H434" s="152"/>
      <c r="I434" s="152"/>
      <c r="J434" s="152"/>
      <c r="K434" s="152"/>
      <c r="L434" s="152"/>
    </row>
    <row r="435" customHeight="1" spans="1:12">
      <c r="A435" s="152" t="str">
        <f t="shared" si="11"/>
        <v>维护体系</v>
      </c>
      <c r="B435" s="158"/>
      <c r="C435" s="158" t="s">
        <v>581</v>
      </c>
      <c r="D435" s="152"/>
      <c r="E435" s="152"/>
      <c r="F435" s="152"/>
      <c r="G435" s="152"/>
      <c r="H435" s="152"/>
      <c r="I435" s="152"/>
      <c r="J435" s="152"/>
      <c r="K435" s="152"/>
      <c r="L435" s="152"/>
    </row>
    <row r="436" customHeight="1" spans="1:12">
      <c r="A436" s="152" t="str">
        <f t="shared" si="11"/>
        <v>维护体系</v>
      </c>
      <c r="B436" s="158" t="s">
        <v>582</v>
      </c>
      <c r="C436" s="158" t="s">
        <v>583</v>
      </c>
      <c r="D436" s="152"/>
      <c r="E436" s="152"/>
      <c r="F436" s="152"/>
      <c r="G436" s="152"/>
      <c r="H436" s="152"/>
      <c r="I436" s="152"/>
      <c r="J436" s="152"/>
      <c r="K436" s="152"/>
      <c r="L436" s="152"/>
    </row>
    <row r="437" customHeight="1" spans="1:12">
      <c r="A437" s="152" t="str">
        <f t="shared" si="11"/>
        <v>维护体系</v>
      </c>
      <c r="B437" s="158"/>
      <c r="C437" s="158" t="s">
        <v>584</v>
      </c>
      <c r="D437" s="152"/>
      <c r="E437" s="152"/>
      <c r="F437" s="152"/>
      <c r="G437" s="152"/>
      <c r="H437" s="152"/>
      <c r="I437" s="152"/>
      <c r="J437" s="152"/>
      <c r="K437" s="152"/>
      <c r="L437" s="152"/>
    </row>
    <row r="438" customHeight="1" spans="1:12">
      <c r="A438" s="152" t="str">
        <f t="shared" si="11"/>
        <v>维护体系</v>
      </c>
      <c r="B438" s="158"/>
      <c r="C438" s="158" t="s">
        <v>585</v>
      </c>
      <c r="D438" s="152"/>
      <c r="E438" s="152"/>
      <c r="F438" s="152"/>
      <c r="G438" s="152"/>
      <c r="H438" s="152"/>
      <c r="I438" s="152"/>
      <c r="J438" s="152"/>
      <c r="K438" s="152"/>
      <c r="L438" s="152"/>
    </row>
    <row r="439" customHeight="1" spans="1:12">
      <c r="A439" s="152" t="str">
        <f t="shared" si="11"/>
        <v>维护体系</v>
      </c>
      <c r="B439" s="158"/>
      <c r="C439" s="158" t="s">
        <v>586</v>
      </c>
      <c r="D439" s="152"/>
      <c r="E439" s="152"/>
      <c r="F439" s="152"/>
      <c r="G439" s="152"/>
      <c r="H439" s="152"/>
      <c r="I439" s="152"/>
      <c r="J439" s="152"/>
      <c r="K439" s="152"/>
      <c r="L439" s="152"/>
    </row>
    <row r="440" customHeight="1" spans="1:12">
      <c r="A440" s="152" t="str">
        <f t="shared" ref="A440:A471" si="12">A439</f>
        <v>维护体系</v>
      </c>
      <c r="B440" s="158"/>
      <c r="C440" s="158" t="s">
        <v>587</v>
      </c>
      <c r="D440" s="152"/>
      <c r="E440" s="152"/>
      <c r="F440" s="152"/>
      <c r="G440" s="152"/>
      <c r="H440" s="152"/>
      <c r="I440" s="152"/>
      <c r="J440" s="152"/>
      <c r="K440" s="152"/>
      <c r="L440" s="152"/>
    </row>
    <row r="441" customHeight="1" spans="1:12">
      <c r="A441" s="152" t="str">
        <f t="shared" si="12"/>
        <v>维护体系</v>
      </c>
      <c r="B441" s="158" t="s">
        <v>588</v>
      </c>
      <c r="C441" s="158" t="s">
        <v>589</v>
      </c>
      <c r="D441" s="152"/>
      <c r="E441" s="152"/>
      <c r="F441" s="152"/>
      <c r="G441" s="152"/>
      <c r="H441" s="152"/>
      <c r="I441" s="152"/>
      <c r="J441" s="152"/>
      <c r="K441" s="152"/>
      <c r="L441" s="152"/>
    </row>
    <row r="442" customHeight="1" spans="1:12">
      <c r="A442" s="152" t="str">
        <f t="shared" si="12"/>
        <v>维护体系</v>
      </c>
      <c r="B442" s="158"/>
      <c r="C442" s="158" t="s">
        <v>590</v>
      </c>
      <c r="D442" s="152"/>
      <c r="E442" s="152"/>
      <c r="F442" s="152"/>
      <c r="G442" s="152"/>
      <c r="H442" s="152"/>
      <c r="I442" s="152"/>
      <c r="J442" s="152"/>
      <c r="K442" s="152"/>
      <c r="L442" s="152"/>
    </row>
    <row r="443" customHeight="1" spans="1:12">
      <c r="A443" s="152" t="str">
        <f t="shared" si="12"/>
        <v>维护体系</v>
      </c>
      <c r="B443" s="158"/>
      <c r="C443" s="158" t="s">
        <v>591</v>
      </c>
      <c r="D443" s="152"/>
      <c r="E443" s="152"/>
      <c r="F443" s="152"/>
      <c r="G443" s="152"/>
      <c r="H443" s="152"/>
      <c r="I443" s="152"/>
      <c r="J443" s="152"/>
      <c r="K443" s="152"/>
      <c r="L443" s="152"/>
    </row>
    <row r="444" customHeight="1" spans="1:12">
      <c r="A444" s="152" t="str">
        <f t="shared" si="12"/>
        <v>维护体系</v>
      </c>
      <c r="B444" s="158"/>
      <c r="C444" s="158" t="s">
        <v>592</v>
      </c>
      <c r="D444" s="152"/>
      <c r="E444" s="152"/>
      <c r="F444" s="152"/>
      <c r="G444" s="152"/>
      <c r="H444" s="152"/>
      <c r="I444" s="152"/>
      <c r="J444" s="152"/>
      <c r="K444" s="152"/>
      <c r="L444" s="152"/>
    </row>
    <row r="445" customHeight="1" spans="1:12">
      <c r="A445" s="152" t="str">
        <f t="shared" si="12"/>
        <v>维护体系</v>
      </c>
      <c r="B445" s="158"/>
      <c r="C445" s="158" t="s">
        <v>593</v>
      </c>
      <c r="D445" s="152"/>
      <c r="E445" s="152"/>
      <c r="F445" s="152"/>
      <c r="G445" s="152"/>
      <c r="H445" s="152"/>
      <c r="I445" s="152"/>
      <c r="J445" s="152"/>
      <c r="K445" s="152"/>
      <c r="L445" s="152"/>
    </row>
    <row r="446" customHeight="1" spans="1:12">
      <c r="A446" s="152" t="str">
        <f t="shared" si="12"/>
        <v>维护体系</v>
      </c>
      <c r="B446" s="158" t="s">
        <v>594</v>
      </c>
      <c r="C446" s="158" t="s">
        <v>595</v>
      </c>
      <c r="D446" s="152"/>
      <c r="E446" s="152"/>
      <c r="F446" s="152"/>
      <c r="G446" s="152"/>
      <c r="H446" s="152"/>
      <c r="I446" s="152"/>
      <c r="J446" s="152"/>
      <c r="K446" s="152"/>
      <c r="L446" s="152"/>
    </row>
    <row r="447" customHeight="1" spans="1:12">
      <c r="A447" s="152" t="str">
        <f t="shared" si="12"/>
        <v>维护体系</v>
      </c>
      <c r="B447" s="158"/>
      <c r="C447" s="158" t="s">
        <v>596</v>
      </c>
      <c r="D447" s="152"/>
      <c r="E447" s="152"/>
      <c r="F447" s="152"/>
      <c r="G447" s="152"/>
      <c r="H447" s="152"/>
      <c r="I447" s="152"/>
      <c r="J447" s="152"/>
      <c r="K447" s="152"/>
      <c r="L447" s="152"/>
    </row>
    <row r="448" customHeight="1" spans="1:12">
      <c r="A448" s="152" t="str">
        <f t="shared" si="12"/>
        <v>维护体系</v>
      </c>
      <c r="B448" s="158"/>
      <c r="C448" s="158" t="s">
        <v>597</v>
      </c>
      <c r="D448" s="152"/>
      <c r="E448" s="152"/>
      <c r="F448" s="152"/>
      <c r="G448" s="152"/>
      <c r="H448" s="152"/>
      <c r="I448" s="152"/>
      <c r="J448" s="152"/>
      <c r="K448" s="152"/>
      <c r="L448" s="152"/>
    </row>
    <row r="449" customHeight="1" spans="1:12">
      <c r="A449" s="152" t="str">
        <f t="shared" si="12"/>
        <v>维护体系</v>
      </c>
      <c r="B449" s="158"/>
      <c r="C449" s="158" t="s">
        <v>598</v>
      </c>
      <c r="D449" s="152"/>
      <c r="E449" s="152"/>
      <c r="F449" s="152"/>
      <c r="G449" s="152"/>
      <c r="H449" s="152"/>
      <c r="I449" s="152"/>
      <c r="J449" s="152"/>
      <c r="K449" s="152"/>
      <c r="L449" s="152"/>
    </row>
    <row r="450" customHeight="1" spans="1:12">
      <c r="A450" s="152" t="str">
        <f t="shared" si="12"/>
        <v>维护体系</v>
      </c>
      <c r="B450" s="158"/>
      <c r="C450" s="158" t="s">
        <v>599</v>
      </c>
      <c r="D450" s="152"/>
      <c r="E450" s="152"/>
      <c r="F450" s="152"/>
      <c r="G450" s="152"/>
      <c r="H450" s="152"/>
      <c r="I450" s="152"/>
      <c r="J450" s="152"/>
      <c r="K450" s="152"/>
      <c r="L450" s="152"/>
    </row>
    <row r="451" customHeight="1" spans="1:12">
      <c r="A451" s="152" t="str">
        <f t="shared" si="12"/>
        <v>维护体系</v>
      </c>
      <c r="B451" s="158" t="s">
        <v>600</v>
      </c>
      <c r="C451" s="158" t="s">
        <v>601</v>
      </c>
      <c r="D451" s="152"/>
      <c r="E451" s="152"/>
      <c r="F451" s="152"/>
      <c r="G451" s="152"/>
      <c r="H451" s="152"/>
      <c r="I451" s="152"/>
      <c r="J451" s="152"/>
      <c r="K451" s="152"/>
      <c r="L451" s="152"/>
    </row>
    <row r="452" customHeight="1" spans="1:12">
      <c r="A452" s="152" t="str">
        <f t="shared" si="12"/>
        <v>维护体系</v>
      </c>
      <c r="B452" s="158"/>
      <c r="C452" s="158" t="s">
        <v>602</v>
      </c>
      <c r="D452" s="152"/>
      <c r="E452" s="152"/>
      <c r="F452" s="152"/>
      <c r="G452" s="152"/>
      <c r="H452" s="152"/>
      <c r="I452" s="152"/>
      <c r="J452" s="152"/>
      <c r="K452" s="152"/>
      <c r="L452" s="152"/>
    </row>
    <row r="453" customHeight="1" spans="1:12">
      <c r="A453" s="152" t="str">
        <f t="shared" si="12"/>
        <v>维护体系</v>
      </c>
      <c r="B453" s="158"/>
      <c r="C453" s="158" t="s">
        <v>603</v>
      </c>
      <c r="D453" s="152"/>
      <c r="E453" s="152"/>
      <c r="F453" s="152"/>
      <c r="G453" s="152"/>
      <c r="H453" s="152"/>
      <c r="I453" s="152"/>
      <c r="J453" s="152"/>
      <c r="K453" s="152"/>
      <c r="L453" s="152"/>
    </row>
    <row r="454" customHeight="1" spans="1:12">
      <c r="A454" s="152" t="str">
        <f t="shared" si="12"/>
        <v>维护体系</v>
      </c>
      <c r="B454" s="158"/>
      <c r="C454" s="158" t="s">
        <v>604</v>
      </c>
      <c r="D454" s="152"/>
      <c r="E454" s="152"/>
      <c r="F454" s="152"/>
      <c r="G454" s="152"/>
      <c r="H454" s="152"/>
      <c r="I454" s="152"/>
      <c r="J454" s="152"/>
      <c r="K454" s="152"/>
      <c r="L454" s="152"/>
    </row>
    <row r="455" customHeight="1" spans="1:12">
      <c r="A455" s="152" t="str">
        <f t="shared" si="12"/>
        <v>维护体系</v>
      </c>
      <c r="B455" s="158"/>
      <c r="C455" s="158" t="s">
        <v>605</v>
      </c>
      <c r="D455" s="152"/>
      <c r="E455" s="152"/>
      <c r="F455" s="152"/>
      <c r="G455" s="152"/>
      <c r="H455" s="152"/>
      <c r="I455" s="152"/>
      <c r="J455" s="152"/>
      <c r="K455" s="152"/>
      <c r="L455" s="152"/>
    </row>
    <row r="456" customHeight="1" spans="1:12">
      <c r="A456" s="152" t="str">
        <f t="shared" si="12"/>
        <v>维护体系</v>
      </c>
      <c r="B456" s="158"/>
      <c r="C456" s="158" t="s">
        <v>606</v>
      </c>
      <c r="D456" s="152"/>
      <c r="E456" s="152"/>
      <c r="F456" s="152"/>
      <c r="G456" s="152"/>
      <c r="H456" s="152"/>
      <c r="I456" s="152"/>
      <c r="J456" s="152"/>
      <c r="K456" s="152"/>
      <c r="L456" s="152"/>
    </row>
    <row r="457" customHeight="1" spans="1:12">
      <c r="A457" s="152" t="str">
        <f t="shared" si="12"/>
        <v>维护体系</v>
      </c>
      <c r="B457" s="158"/>
      <c r="C457" s="158" t="s">
        <v>607</v>
      </c>
      <c r="D457" s="152"/>
      <c r="E457" s="152"/>
      <c r="F457" s="152"/>
      <c r="G457" s="152"/>
      <c r="H457" s="152"/>
      <c r="I457" s="152"/>
      <c r="J457" s="152"/>
      <c r="K457" s="152"/>
      <c r="L457" s="152"/>
    </row>
    <row r="458" customHeight="1" spans="1:12">
      <c r="A458" s="152" t="str">
        <f t="shared" si="12"/>
        <v>维护体系</v>
      </c>
      <c r="B458" s="158"/>
      <c r="C458" s="158" t="s">
        <v>608</v>
      </c>
      <c r="D458" s="152"/>
      <c r="E458" s="152"/>
      <c r="F458" s="152"/>
      <c r="G458" s="152"/>
      <c r="H458" s="152"/>
      <c r="I458" s="152"/>
      <c r="J458" s="152"/>
      <c r="K458" s="152"/>
      <c r="L458" s="152"/>
    </row>
    <row r="459" customHeight="1" spans="1:12">
      <c r="A459" s="152" t="str">
        <f t="shared" si="12"/>
        <v>维护体系</v>
      </c>
      <c r="B459" s="158" t="s">
        <v>609</v>
      </c>
      <c r="C459" s="158" t="s">
        <v>610</v>
      </c>
      <c r="D459" s="152"/>
      <c r="E459" s="152"/>
      <c r="F459" s="152"/>
      <c r="G459" s="152"/>
      <c r="H459" s="152"/>
      <c r="I459" s="152"/>
      <c r="J459" s="152"/>
      <c r="K459" s="152"/>
      <c r="L459" s="152"/>
    </row>
    <row r="460" customHeight="1" spans="1:12">
      <c r="A460" s="152" t="str">
        <f t="shared" si="12"/>
        <v>维护体系</v>
      </c>
      <c r="B460" s="158"/>
      <c r="C460" s="158" t="s">
        <v>611</v>
      </c>
      <c r="D460" s="152"/>
      <c r="E460" s="152"/>
      <c r="F460" s="152"/>
      <c r="G460" s="152"/>
      <c r="H460" s="152"/>
      <c r="I460" s="152"/>
      <c r="J460" s="152"/>
      <c r="K460" s="152"/>
      <c r="L460" s="152"/>
    </row>
    <row r="461" customHeight="1" spans="1:12">
      <c r="A461" s="152" t="str">
        <f t="shared" si="12"/>
        <v>维护体系</v>
      </c>
      <c r="B461" s="158"/>
      <c r="C461" s="158" t="s">
        <v>612</v>
      </c>
      <c r="D461" s="152"/>
      <c r="E461" s="152"/>
      <c r="F461" s="152"/>
      <c r="G461" s="152"/>
      <c r="H461" s="152"/>
      <c r="I461" s="152"/>
      <c r="J461" s="152"/>
      <c r="K461" s="152"/>
      <c r="L461" s="152"/>
    </row>
    <row r="462" customHeight="1" spans="1:12">
      <c r="A462" s="152" t="str">
        <f t="shared" si="12"/>
        <v>维护体系</v>
      </c>
      <c r="B462" s="158"/>
      <c r="C462" s="158" t="s">
        <v>613</v>
      </c>
      <c r="D462" s="152"/>
      <c r="E462" s="152"/>
      <c r="F462" s="152"/>
      <c r="G462" s="152"/>
      <c r="H462" s="152"/>
      <c r="I462" s="152"/>
      <c r="J462" s="152"/>
      <c r="K462" s="152"/>
      <c r="L462" s="152"/>
    </row>
    <row r="463" customHeight="1" spans="1:12">
      <c r="A463" s="152" t="str">
        <f t="shared" si="12"/>
        <v>维护体系</v>
      </c>
      <c r="B463" s="158" t="s">
        <v>614</v>
      </c>
      <c r="C463" s="158" t="s">
        <v>615</v>
      </c>
      <c r="D463" s="152"/>
      <c r="E463" s="152"/>
      <c r="F463" s="152"/>
      <c r="G463" s="152"/>
      <c r="H463" s="152"/>
      <c r="I463" s="152"/>
      <c r="J463" s="152"/>
      <c r="K463" s="152"/>
      <c r="L463" s="152"/>
    </row>
    <row r="464" customHeight="1" spans="1:12">
      <c r="A464" s="152" t="str">
        <f t="shared" si="12"/>
        <v>维护体系</v>
      </c>
      <c r="B464" s="158"/>
      <c r="C464" s="158" t="s">
        <v>616</v>
      </c>
      <c r="D464" s="152"/>
      <c r="E464" s="152"/>
      <c r="F464" s="152"/>
      <c r="G464" s="152"/>
      <c r="H464" s="152"/>
      <c r="I464" s="152"/>
      <c r="J464" s="152"/>
      <c r="K464" s="152"/>
      <c r="L464" s="152"/>
    </row>
    <row r="465" customHeight="1" spans="1:12">
      <c r="A465" s="152" t="str">
        <f t="shared" si="12"/>
        <v>维护体系</v>
      </c>
      <c r="B465" s="158"/>
      <c r="C465" s="158" t="s">
        <v>617</v>
      </c>
      <c r="D465" s="152"/>
      <c r="E465" s="152"/>
      <c r="F465" s="152"/>
      <c r="G465" s="152"/>
      <c r="H465" s="152"/>
      <c r="I465" s="152"/>
      <c r="J465" s="152"/>
      <c r="K465" s="152"/>
      <c r="L465" s="152"/>
    </row>
    <row r="466" customHeight="1" spans="1:12">
      <c r="A466" s="152" t="str">
        <f t="shared" si="12"/>
        <v>维护体系</v>
      </c>
      <c r="B466" s="158"/>
      <c r="C466" s="158" t="s">
        <v>618</v>
      </c>
      <c r="D466" s="152"/>
      <c r="E466" s="152"/>
      <c r="F466" s="152"/>
      <c r="G466" s="152"/>
      <c r="H466" s="152"/>
      <c r="I466" s="152"/>
      <c r="J466" s="152"/>
      <c r="K466" s="152"/>
      <c r="L466" s="152"/>
    </row>
    <row r="467" customHeight="1" spans="1:12">
      <c r="A467" s="152" t="str">
        <f t="shared" si="12"/>
        <v>维护体系</v>
      </c>
      <c r="B467" s="158"/>
      <c r="C467" s="158" t="s">
        <v>619</v>
      </c>
      <c r="D467" s="152"/>
      <c r="E467" s="152"/>
      <c r="F467" s="152"/>
      <c r="G467" s="152"/>
      <c r="H467" s="152"/>
      <c r="I467" s="152"/>
      <c r="J467" s="152"/>
      <c r="K467" s="152"/>
      <c r="L467" s="152"/>
    </row>
    <row r="468" customHeight="1" spans="1:12">
      <c r="A468" s="152" t="str">
        <f t="shared" si="12"/>
        <v>维护体系</v>
      </c>
      <c r="B468" s="158"/>
      <c r="C468" s="158" t="s">
        <v>620</v>
      </c>
      <c r="D468" s="152"/>
      <c r="E468" s="152"/>
      <c r="F468" s="152"/>
      <c r="G468" s="152"/>
      <c r="H468" s="152"/>
      <c r="I468" s="152"/>
      <c r="J468" s="152"/>
      <c r="K468" s="152"/>
      <c r="L468" s="152"/>
    </row>
    <row r="469" customHeight="1" spans="1:12">
      <c r="A469" s="152" t="str">
        <f t="shared" si="12"/>
        <v>维护体系</v>
      </c>
      <c r="B469" s="158" t="s">
        <v>621</v>
      </c>
      <c r="C469" s="158" t="s">
        <v>622</v>
      </c>
      <c r="D469" s="152"/>
      <c r="E469" s="152"/>
      <c r="F469" s="152"/>
      <c r="G469" s="152"/>
      <c r="H469" s="152"/>
      <c r="I469" s="152"/>
      <c r="J469" s="152"/>
      <c r="K469" s="152"/>
      <c r="L469" s="152"/>
    </row>
    <row r="470" customHeight="1" spans="1:12">
      <c r="A470" s="152" t="str">
        <f t="shared" si="12"/>
        <v>维护体系</v>
      </c>
      <c r="B470" s="158"/>
      <c r="C470" s="158" t="s">
        <v>623</v>
      </c>
      <c r="D470" s="152"/>
      <c r="E470" s="152"/>
      <c r="F470" s="152"/>
      <c r="G470" s="152"/>
      <c r="H470" s="152"/>
      <c r="I470" s="152"/>
      <c r="J470" s="152"/>
      <c r="K470" s="152"/>
      <c r="L470" s="152"/>
    </row>
    <row r="471" customHeight="1" spans="1:12">
      <c r="A471" s="152" t="str">
        <f t="shared" si="12"/>
        <v>维护体系</v>
      </c>
      <c r="B471" s="158"/>
      <c r="C471" s="158" t="s">
        <v>624</v>
      </c>
      <c r="D471" s="152"/>
      <c r="E471" s="152"/>
      <c r="F471" s="152"/>
      <c r="G471" s="152"/>
      <c r="H471" s="152"/>
      <c r="I471" s="152"/>
      <c r="J471" s="152"/>
      <c r="K471" s="152"/>
      <c r="L471" s="152"/>
    </row>
    <row r="472" customHeight="1" spans="1:12">
      <c r="A472" s="152" t="str">
        <f t="shared" ref="A472:A495" si="13">A471</f>
        <v>维护体系</v>
      </c>
      <c r="B472" s="158"/>
      <c r="C472" s="158" t="s">
        <v>625</v>
      </c>
      <c r="D472" s="152"/>
      <c r="E472" s="152"/>
      <c r="F472" s="152"/>
      <c r="G472" s="152"/>
      <c r="H472" s="152"/>
      <c r="I472" s="152"/>
      <c r="J472" s="152"/>
      <c r="K472" s="152"/>
      <c r="L472" s="152"/>
    </row>
    <row r="473" customHeight="1" spans="1:12">
      <c r="A473" s="152" t="str">
        <f t="shared" si="13"/>
        <v>维护体系</v>
      </c>
      <c r="B473" s="158" t="s">
        <v>626</v>
      </c>
      <c r="C473" s="158" t="s">
        <v>627</v>
      </c>
      <c r="D473" s="152"/>
      <c r="E473" s="152"/>
      <c r="F473" s="152"/>
      <c r="G473" s="152"/>
      <c r="H473" s="152"/>
      <c r="I473" s="152"/>
      <c r="J473" s="152"/>
      <c r="K473" s="152"/>
      <c r="L473" s="152"/>
    </row>
    <row r="474" customHeight="1" spans="1:12">
      <c r="A474" s="152" t="str">
        <f t="shared" si="13"/>
        <v>维护体系</v>
      </c>
      <c r="B474" s="158"/>
      <c r="C474" s="158" t="s">
        <v>628</v>
      </c>
      <c r="D474" s="152"/>
      <c r="E474" s="152"/>
      <c r="F474" s="152"/>
      <c r="G474" s="152"/>
      <c r="H474" s="152"/>
      <c r="I474" s="152"/>
      <c r="J474" s="152"/>
      <c r="K474" s="152"/>
      <c r="L474" s="152"/>
    </row>
    <row r="475" customHeight="1" spans="1:12">
      <c r="A475" s="152" t="str">
        <f t="shared" si="13"/>
        <v>维护体系</v>
      </c>
      <c r="B475" s="158"/>
      <c r="C475" s="158" t="s">
        <v>629</v>
      </c>
      <c r="D475" s="152"/>
      <c r="E475" s="152"/>
      <c r="F475" s="152"/>
      <c r="G475" s="152"/>
      <c r="H475" s="152"/>
      <c r="I475" s="152"/>
      <c r="J475" s="152"/>
      <c r="K475" s="152"/>
      <c r="L475" s="152"/>
    </row>
    <row r="476" customHeight="1" spans="1:12">
      <c r="A476" s="152" t="str">
        <f t="shared" si="13"/>
        <v>维护体系</v>
      </c>
      <c r="B476" s="158" t="s">
        <v>630</v>
      </c>
      <c r="C476" s="158" t="s">
        <v>631</v>
      </c>
      <c r="D476" s="152"/>
      <c r="E476" s="152"/>
      <c r="F476" s="152"/>
      <c r="G476" s="152"/>
      <c r="H476" s="152"/>
      <c r="I476" s="152"/>
      <c r="J476" s="152"/>
      <c r="K476" s="152"/>
      <c r="L476" s="152"/>
    </row>
    <row r="477" customHeight="1" spans="1:12">
      <c r="A477" s="152" t="str">
        <f t="shared" si="13"/>
        <v>维护体系</v>
      </c>
      <c r="B477" s="158"/>
      <c r="C477" s="158" t="s">
        <v>632</v>
      </c>
      <c r="D477" s="152"/>
      <c r="E477" s="152"/>
      <c r="F477" s="152"/>
      <c r="G477" s="152"/>
      <c r="H477" s="152"/>
      <c r="I477" s="152"/>
      <c r="J477" s="152"/>
      <c r="K477" s="152"/>
      <c r="L477" s="152"/>
    </row>
    <row r="478" customHeight="1" spans="1:12">
      <c r="A478" s="152" t="str">
        <f t="shared" si="13"/>
        <v>维护体系</v>
      </c>
      <c r="B478" s="158"/>
      <c r="C478" s="158" t="s">
        <v>633</v>
      </c>
      <c r="D478" s="152"/>
      <c r="E478" s="152"/>
      <c r="F478" s="152"/>
      <c r="G478" s="152"/>
      <c r="H478" s="152"/>
      <c r="I478" s="152"/>
      <c r="J478" s="152"/>
      <c r="K478" s="152"/>
      <c r="L478" s="152"/>
    </row>
    <row r="479" customHeight="1" spans="1:12">
      <c r="A479" s="152" t="str">
        <f t="shared" si="13"/>
        <v>维护体系</v>
      </c>
      <c r="B479" s="158"/>
      <c r="C479" s="158" t="s">
        <v>634</v>
      </c>
      <c r="D479" s="152"/>
      <c r="E479" s="152"/>
      <c r="F479" s="152"/>
      <c r="G479" s="152"/>
      <c r="H479" s="152"/>
      <c r="I479" s="152"/>
      <c r="J479" s="152"/>
      <c r="K479" s="152"/>
      <c r="L479" s="152"/>
    </row>
    <row r="480" customHeight="1" spans="1:12">
      <c r="A480" s="152" t="str">
        <f t="shared" si="13"/>
        <v>维护体系</v>
      </c>
      <c r="B480" s="158" t="s">
        <v>635</v>
      </c>
      <c r="C480" s="158" t="s">
        <v>636</v>
      </c>
      <c r="D480" s="152"/>
      <c r="E480" s="152"/>
      <c r="F480" s="152"/>
      <c r="G480" s="152"/>
      <c r="H480" s="152"/>
      <c r="I480" s="152"/>
      <c r="J480" s="152"/>
      <c r="K480" s="152"/>
      <c r="L480" s="152"/>
    </row>
    <row r="481" customHeight="1" spans="1:12">
      <c r="A481" s="152" t="str">
        <f t="shared" si="13"/>
        <v>维护体系</v>
      </c>
      <c r="B481" s="158"/>
      <c r="C481" s="158" t="s">
        <v>637</v>
      </c>
      <c r="D481" s="152"/>
      <c r="E481" s="152"/>
      <c r="F481" s="152"/>
      <c r="G481" s="152"/>
      <c r="H481" s="152"/>
      <c r="I481" s="152"/>
      <c r="J481" s="152"/>
      <c r="K481" s="152"/>
      <c r="L481" s="152"/>
    </row>
    <row r="482" customHeight="1" spans="1:12">
      <c r="A482" s="152" t="str">
        <f t="shared" si="13"/>
        <v>维护体系</v>
      </c>
      <c r="B482" s="158"/>
      <c r="C482" s="158" t="s">
        <v>638</v>
      </c>
      <c r="D482" s="152"/>
      <c r="E482" s="152"/>
      <c r="F482" s="152"/>
      <c r="G482" s="152"/>
      <c r="H482" s="152"/>
      <c r="I482" s="152"/>
      <c r="J482" s="152"/>
      <c r="K482" s="152"/>
      <c r="L482" s="152"/>
    </row>
    <row r="483" customHeight="1" spans="1:12">
      <c r="A483" s="152" t="str">
        <f t="shared" si="13"/>
        <v>维护体系</v>
      </c>
      <c r="B483" s="158" t="s">
        <v>639</v>
      </c>
      <c r="C483" s="158" t="s">
        <v>640</v>
      </c>
      <c r="D483" s="152"/>
      <c r="E483" s="152"/>
      <c r="F483" s="152"/>
      <c r="G483" s="152"/>
      <c r="H483" s="152"/>
      <c r="I483" s="152"/>
      <c r="J483" s="152"/>
      <c r="K483" s="152"/>
      <c r="L483" s="152"/>
    </row>
    <row r="484" customHeight="1" spans="1:12">
      <c r="A484" s="152" t="str">
        <f t="shared" si="13"/>
        <v>维护体系</v>
      </c>
      <c r="B484" s="158"/>
      <c r="C484" s="158" t="s">
        <v>641</v>
      </c>
      <c r="D484" s="152"/>
      <c r="E484" s="152"/>
      <c r="F484" s="152"/>
      <c r="G484" s="152"/>
      <c r="H484" s="152"/>
      <c r="I484" s="152"/>
      <c r="J484" s="152"/>
      <c r="K484" s="152"/>
      <c r="L484" s="152"/>
    </row>
    <row r="485" customHeight="1" spans="1:12">
      <c r="A485" s="152" t="str">
        <f t="shared" si="13"/>
        <v>维护体系</v>
      </c>
      <c r="B485" s="158"/>
      <c r="C485" s="158" t="s">
        <v>642</v>
      </c>
      <c r="D485" s="152"/>
      <c r="E485" s="152"/>
      <c r="F485" s="152"/>
      <c r="G485" s="152"/>
      <c r="H485" s="152"/>
      <c r="I485" s="152"/>
      <c r="J485" s="152"/>
      <c r="K485" s="152"/>
      <c r="L485" s="152"/>
    </row>
    <row r="486" customHeight="1" spans="1:12">
      <c r="A486" s="152" t="str">
        <f t="shared" si="13"/>
        <v>维护体系</v>
      </c>
      <c r="B486" s="158" t="s">
        <v>643</v>
      </c>
      <c r="C486" s="158" t="s">
        <v>644</v>
      </c>
      <c r="D486" s="152"/>
      <c r="E486" s="152"/>
      <c r="F486" s="152"/>
      <c r="G486" s="152"/>
      <c r="H486" s="152"/>
      <c r="I486" s="152"/>
      <c r="J486" s="152"/>
      <c r="K486" s="152"/>
      <c r="L486" s="152"/>
    </row>
    <row r="487" customHeight="1" spans="1:12">
      <c r="A487" s="152" t="str">
        <f t="shared" si="13"/>
        <v>维护体系</v>
      </c>
      <c r="B487" s="158"/>
      <c r="C487" s="158" t="s">
        <v>645</v>
      </c>
      <c r="D487" s="152"/>
      <c r="E487" s="152"/>
      <c r="F487" s="152"/>
      <c r="G487" s="152"/>
      <c r="H487" s="152"/>
      <c r="I487" s="152"/>
      <c r="J487" s="152"/>
      <c r="K487" s="152"/>
      <c r="L487" s="152"/>
    </row>
    <row r="488" customHeight="1" spans="1:12">
      <c r="A488" s="152" t="str">
        <f t="shared" si="13"/>
        <v>维护体系</v>
      </c>
      <c r="B488" s="158"/>
      <c r="C488" s="158" t="s">
        <v>646</v>
      </c>
      <c r="D488" s="152"/>
      <c r="E488" s="152"/>
      <c r="F488" s="152"/>
      <c r="G488" s="152"/>
      <c r="H488" s="152"/>
      <c r="I488" s="152"/>
      <c r="J488" s="152"/>
      <c r="K488" s="152"/>
      <c r="L488" s="152"/>
    </row>
    <row r="489" customHeight="1" spans="1:12">
      <c r="A489" s="152" t="str">
        <f t="shared" si="13"/>
        <v>维护体系</v>
      </c>
      <c r="B489" s="158"/>
      <c r="C489" s="158" t="s">
        <v>647</v>
      </c>
      <c r="D489" s="152"/>
      <c r="E489" s="152"/>
      <c r="F489" s="152"/>
      <c r="G489" s="152"/>
      <c r="H489" s="152"/>
      <c r="I489" s="152"/>
      <c r="J489" s="152"/>
      <c r="K489" s="152"/>
      <c r="L489" s="152"/>
    </row>
    <row r="490" customHeight="1" spans="1:12">
      <c r="A490" s="152" t="str">
        <f t="shared" si="13"/>
        <v>维护体系</v>
      </c>
      <c r="B490" s="158"/>
      <c r="C490" s="158" t="s">
        <v>648</v>
      </c>
      <c r="D490" s="152"/>
      <c r="E490" s="152"/>
      <c r="F490" s="152"/>
      <c r="G490" s="152"/>
      <c r="H490" s="152"/>
      <c r="I490" s="152"/>
      <c r="J490" s="152"/>
      <c r="K490" s="152"/>
      <c r="L490" s="152"/>
    </row>
    <row r="491" customHeight="1" spans="1:12">
      <c r="A491" s="152" t="str">
        <f t="shared" si="13"/>
        <v>维护体系</v>
      </c>
      <c r="B491" s="158"/>
      <c r="C491" s="158" t="s">
        <v>649</v>
      </c>
      <c r="D491" s="152"/>
      <c r="E491" s="152"/>
      <c r="F491" s="152"/>
      <c r="G491" s="152"/>
      <c r="H491" s="152"/>
      <c r="I491" s="152"/>
      <c r="J491" s="152"/>
      <c r="K491" s="152"/>
      <c r="L491" s="152"/>
    </row>
    <row r="492" customHeight="1" spans="1:12">
      <c r="A492" s="152" t="str">
        <f t="shared" si="13"/>
        <v>维护体系</v>
      </c>
      <c r="B492" s="158"/>
      <c r="C492" s="158" t="s">
        <v>650</v>
      </c>
      <c r="D492" s="152"/>
      <c r="E492" s="152"/>
      <c r="F492" s="152"/>
      <c r="G492" s="152"/>
      <c r="H492" s="152"/>
      <c r="I492" s="152"/>
      <c r="J492" s="152"/>
      <c r="K492" s="152"/>
      <c r="L492" s="152"/>
    </row>
    <row r="493" customHeight="1" spans="1:12">
      <c r="A493" s="152" t="str">
        <f t="shared" si="13"/>
        <v>维护体系</v>
      </c>
      <c r="B493" s="158"/>
      <c r="C493" s="158" t="s">
        <v>651</v>
      </c>
      <c r="D493" s="152"/>
      <c r="E493" s="152"/>
      <c r="F493" s="152"/>
      <c r="G493" s="152"/>
      <c r="H493" s="152"/>
      <c r="I493" s="152"/>
      <c r="J493" s="152"/>
      <c r="K493" s="152"/>
      <c r="L493" s="152"/>
    </row>
    <row r="494" customHeight="1" spans="1:12">
      <c r="A494" s="152" t="str">
        <f t="shared" si="13"/>
        <v>维护体系</v>
      </c>
      <c r="B494" s="158"/>
      <c r="C494" s="158" t="s">
        <v>652</v>
      </c>
      <c r="D494" s="152"/>
      <c r="E494" s="152"/>
      <c r="F494" s="152"/>
      <c r="G494" s="152"/>
      <c r="H494" s="152"/>
      <c r="I494" s="152"/>
      <c r="J494" s="152"/>
      <c r="K494" s="152"/>
      <c r="L494" s="152"/>
    </row>
    <row r="495" customHeight="1" spans="1:12">
      <c r="A495" s="152" t="str">
        <f t="shared" si="13"/>
        <v>维护体系</v>
      </c>
      <c r="B495" s="158"/>
      <c r="C495" s="158" t="s">
        <v>653</v>
      </c>
      <c r="D495" s="152"/>
      <c r="E495" s="152"/>
      <c r="F495" s="152"/>
      <c r="G495" s="152"/>
      <c r="H495" s="152"/>
      <c r="I495" s="152"/>
      <c r="J495" s="152"/>
      <c r="K495" s="152"/>
      <c r="L495" s="152"/>
    </row>
    <row r="496" customHeight="1" spans="1:12">
      <c r="A496" s="152" t="s">
        <v>654</v>
      </c>
      <c r="B496" s="158" t="s">
        <v>655</v>
      </c>
      <c r="C496" s="158" t="s">
        <v>656</v>
      </c>
      <c r="D496" s="152"/>
      <c r="E496" s="152"/>
      <c r="F496" s="152"/>
      <c r="G496" s="152"/>
      <c r="H496" s="152"/>
      <c r="I496" s="152"/>
      <c r="J496" s="152"/>
      <c r="K496" s="152"/>
      <c r="L496" s="152"/>
    </row>
    <row r="497" customHeight="1" spans="1:12">
      <c r="A497" s="152" t="str">
        <f t="shared" ref="A497:A528" si="14">A496</f>
        <v>物流体系</v>
      </c>
      <c r="B497" s="158"/>
      <c r="C497" s="158" t="s">
        <v>657</v>
      </c>
      <c r="D497" s="152"/>
      <c r="E497" s="152"/>
      <c r="F497" s="152"/>
      <c r="G497" s="152"/>
      <c r="H497" s="152"/>
      <c r="I497" s="152"/>
      <c r="J497" s="152"/>
      <c r="K497" s="152"/>
      <c r="L497" s="152"/>
    </row>
    <row r="498" customHeight="1" spans="1:12">
      <c r="A498" s="152" t="str">
        <f t="shared" si="14"/>
        <v>物流体系</v>
      </c>
      <c r="B498" s="158" t="s">
        <v>658</v>
      </c>
      <c r="C498" s="158" t="s">
        <v>659</v>
      </c>
      <c r="D498" s="152"/>
      <c r="E498" s="152"/>
      <c r="F498" s="152"/>
      <c r="G498" s="152"/>
      <c r="H498" s="152"/>
      <c r="I498" s="152"/>
      <c r="J498" s="152"/>
      <c r="K498" s="152"/>
      <c r="L498" s="152"/>
    </row>
    <row r="499" customHeight="1" spans="1:12">
      <c r="A499" s="152" t="str">
        <f t="shared" si="14"/>
        <v>物流体系</v>
      </c>
      <c r="B499" s="158"/>
      <c r="C499" s="158" t="s">
        <v>660</v>
      </c>
      <c r="D499" s="152"/>
      <c r="E499" s="152"/>
      <c r="F499" s="152"/>
      <c r="G499" s="152"/>
      <c r="H499" s="152"/>
      <c r="I499" s="152"/>
      <c r="J499" s="152"/>
      <c r="K499" s="152"/>
      <c r="L499" s="152"/>
    </row>
    <row r="500" customHeight="1" spans="1:12">
      <c r="A500" s="152" t="str">
        <f t="shared" si="14"/>
        <v>物流体系</v>
      </c>
      <c r="B500" s="158"/>
      <c r="C500" s="158" t="s">
        <v>661</v>
      </c>
      <c r="D500" s="152"/>
      <c r="E500" s="152"/>
      <c r="F500" s="152"/>
      <c r="G500" s="152"/>
      <c r="H500" s="152"/>
      <c r="I500" s="152"/>
      <c r="J500" s="152"/>
      <c r="K500" s="152"/>
      <c r="L500" s="152"/>
    </row>
    <row r="501" customHeight="1" spans="1:12">
      <c r="A501" s="152" t="str">
        <f t="shared" si="14"/>
        <v>物流体系</v>
      </c>
      <c r="B501" s="158"/>
      <c r="C501" s="158" t="s">
        <v>662</v>
      </c>
      <c r="D501" s="152"/>
      <c r="E501" s="152"/>
      <c r="F501" s="152"/>
      <c r="G501" s="152"/>
      <c r="H501" s="152"/>
      <c r="I501" s="152"/>
      <c r="J501" s="152"/>
      <c r="K501" s="152"/>
      <c r="L501" s="152"/>
    </row>
    <row r="502" customHeight="1" spans="1:12">
      <c r="A502" s="152" t="str">
        <f t="shared" si="14"/>
        <v>物流体系</v>
      </c>
      <c r="B502" s="158" t="s">
        <v>663</v>
      </c>
      <c r="C502" s="158" t="s">
        <v>664</v>
      </c>
      <c r="D502" s="152"/>
      <c r="E502" s="152"/>
      <c r="F502" s="152"/>
      <c r="G502" s="152"/>
      <c r="H502" s="152"/>
      <c r="I502" s="152"/>
      <c r="J502" s="152"/>
      <c r="K502" s="152"/>
      <c r="L502" s="152"/>
    </row>
    <row r="503" customHeight="1" spans="1:12">
      <c r="A503" s="152" t="str">
        <f t="shared" si="14"/>
        <v>物流体系</v>
      </c>
      <c r="B503" s="158"/>
      <c r="C503" s="158" t="s">
        <v>665</v>
      </c>
      <c r="D503" s="152"/>
      <c r="E503" s="152"/>
      <c r="F503" s="152"/>
      <c r="G503" s="152"/>
      <c r="H503" s="152"/>
      <c r="I503" s="152"/>
      <c r="J503" s="152"/>
      <c r="K503" s="152"/>
      <c r="L503" s="152"/>
    </row>
    <row r="504" customHeight="1" spans="1:12">
      <c r="A504" s="152" t="str">
        <f t="shared" si="14"/>
        <v>物流体系</v>
      </c>
      <c r="B504" s="158" t="s">
        <v>666</v>
      </c>
      <c r="C504" s="158" t="s">
        <v>667</v>
      </c>
      <c r="D504" s="152"/>
      <c r="E504" s="152"/>
      <c r="F504" s="152"/>
      <c r="G504" s="152"/>
      <c r="H504" s="152"/>
      <c r="I504" s="152"/>
      <c r="J504" s="152"/>
      <c r="K504" s="152"/>
      <c r="L504" s="152"/>
    </row>
    <row r="505" customHeight="1" spans="1:12">
      <c r="A505" s="152" t="str">
        <f t="shared" si="14"/>
        <v>物流体系</v>
      </c>
      <c r="B505" s="158"/>
      <c r="C505" s="158" t="s">
        <v>668</v>
      </c>
      <c r="D505" s="152"/>
      <c r="E505" s="152"/>
      <c r="F505" s="152"/>
      <c r="G505" s="152"/>
      <c r="H505" s="152"/>
      <c r="I505" s="152"/>
      <c r="J505" s="152"/>
      <c r="K505" s="152"/>
      <c r="L505" s="152"/>
    </row>
    <row r="506" customHeight="1" spans="1:12">
      <c r="A506" s="152" t="str">
        <f t="shared" si="14"/>
        <v>物流体系</v>
      </c>
      <c r="B506" s="158"/>
      <c r="C506" s="158" t="s">
        <v>669</v>
      </c>
      <c r="D506" s="152"/>
      <c r="E506" s="152"/>
      <c r="F506" s="152"/>
      <c r="G506" s="152"/>
      <c r="H506" s="152"/>
      <c r="I506" s="152"/>
      <c r="J506" s="152"/>
      <c r="K506" s="152"/>
      <c r="L506" s="152"/>
    </row>
    <row r="507" customHeight="1" spans="1:12">
      <c r="A507" s="152" t="str">
        <f t="shared" si="14"/>
        <v>物流体系</v>
      </c>
      <c r="B507" s="158" t="s">
        <v>670</v>
      </c>
      <c r="C507" s="158" t="s">
        <v>671</v>
      </c>
      <c r="D507" s="152"/>
      <c r="E507" s="152"/>
      <c r="F507" s="152"/>
      <c r="G507" s="152"/>
      <c r="H507" s="152"/>
      <c r="I507" s="152"/>
      <c r="J507" s="152"/>
      <c r="K507" s="152"/>
      <c r="L507" s="152"/>
    </row>
    <row r="508" customHeight="1" spans="1:12">
      <c r="A508" s="152" t="str">
        <f t="shared" si="14"/>
        <v>物流体系</v>
      </c>
      <c r="B508" s="158"/>
      <c r="C508" s="158" t="s">
        <v>672</v>
      </c>
      <c r="D508" s="152"/>
      <c r="E508" s="152"/>
      <c r="F508" s="152"/>
      <c r="G508" s="152"/>
      <c r="H508" s="152"/>
      <c r="I508" s="152"/>
      <c r="J508" s="152"/>
      <c r="K508" s="152"/>
      <c r="L508" s="152"/>
    </row>
    <row r="509" customHeight="1" spans="1:12">
      <c r="A509" s="152" t="str">
        <f t="shared" si="14"/>
        <v>物流体系</v>
      </c>
      <c r="B509" s="158" t="s">
        <v>673</v>
      </c>
      <c r="C509" s="158" t="s">
        <v>674</v>
      </c>
      <c r="D509" s="152"/>
      <c r="E509" s="152"/>
      <c r="F509" s="152"/>
      <c r="G509" s="152"/>
      <c r="H509" s="152"/>
      <c r="I509" s="152"/>
      <c r="J509" s="152"/>
      <c r="K509" s="152"/>
      <c r="L509" s="152"/>
    </row>
    <row r="510" customHeight="1" spans="1:12">
      <c r="A510" s="152" t="str">
        <f t="shared" si="14"/>
        <v>物流体系</v>
      </c>
      <c r="B510" s="158"/>
      <c r="C510" s="158" t="s">
        <v>675</v>
      </c>
      <c r="D510" s="152"/>
      <c r="E510" s="152"/>
      <c r="F510" s="152"/>
      <c r="G510" s="152"/>
      <c r="H510" s="152"/>
      <c r="I510" s="152"/>
      <c r="J510" s="152"/>
      <c r="K510" s="152"/>
      <c r="L510" s="152"/>
    </row>
    <row r="511" customHeight="1" spans="1:12">
      <c r="A511" s="152" t="str">
        <f t="shared" si="14"/>
        <v>物流体系</v>
      </c>
      <c r="B511" s="158"/>
      <c r="C511" s="158" t="s">
        <v>676</v>
      </c>
      <c r="D511" s="152"/>
      <c r="E511" s="152"/>
      <c r="F511" s="152"/>
      <c r="G511" s="152"/>
      <c r="H511" s="152"/>
      <c r="I511" s="152"/>
      <c r="J511" s="152"/>
      <c r="K511" s="152"/>
      <c r="L511" s="152"/>
    </row>
    <row r="512" customHeight="1" spans="1:12">
      <c r="A512" s="152" t="str">
        <f t="shared" si="14"/>
        <v>物流体系</v>
      </c>
      <c r="B512" s="158" t="s">
        <v>677</v>
      </c>
      <c r="C512" s="158" t="s">
        <v>678</v>
      </c>
      <c r="D512" s="152"/>
      <c r="E512" s="152"/>
      <c r="F512" s="152"/>
      <c r="G512" s="152"/>
      <c r="H512" s="152"/>
      <c r="I512" s="152"/>
      <c r="J512" s="152"/>
      <c r="K512" s="152"/>
      <c r="L512" s="152"/>
    </row>
    <row r="513" customHeight="1" spans="1:12">
      <c r="A513" s="152" t="str">
        <f t="shared" si="14"/>
        <v>物流体系</v>
      </c>
      <c r="B513" s="158"/>
      <c r="C513" s="158" t="s">
        <v>679</v>
      </c>
      <c r="D513" s="152"/>
      <c r="E513" s="152"/>
      <c r="F513" s="152"/>
      <c r="G513" s="152"/>
      <c r="H513" s="152"/>
      <c r="I513" s="152"/>
      <c r="J513" s="152"/>
      <c r="K513" s="152"/>
      <c r="L513" s="152"/>
    </row>
    <row r="514" customHeight="1" spans="1:12">
      <c r="A514" s="152" t="str">
        <f t="shared" si="14"/>
        <v>物流体系</v>
      </c>
      <c r="B514" s="158"/>
      <c r="C514" s="158" t="s">
        <v>680</v>
      </c>
      <c r="D514" s="152"/>
      <c r="E514" s="152"/>
      <c r="F514" s="152"/>
      <c r="G514" s="152"/>
      <c r="H514" s="152"/>
      <c r="I514" s="152"/>
      <c r="J514" s="152"/>
      <c r="K514" s="152"/>
      <c r="L514" s="152"/>
    </row>
    <row r="515" customHeight="1" spans="1:12">
      <c r="A515" s="152" t="str">
        <f t="shared" si="14"/>
        <v>物流体系</v>
      </c>
      <c r="B515" s="158"/>
      <c r="C515" s="158" t="s">
        <v>681</v>
      </c>
      <c r="D515" s="152"/>
      <c r="E515" s="152"/>
      <c r="F515" s="152"/>
      <c r="G515" s="152"/>
      <c r="H515" s="152"/>
      <c r="I515" s="152"/>
      <c r="J515" s="152"/>
      <c r="K515" s="152"/>
      <c r="L515" s="152"/>
    </row>
    <row r="516" customHeight="1" spans="1:12">
      <c r="A516" s="152" t="str">
        <f t="shared" si="14"/>
        <v>物流体系</v>
      </c>
      <c r="B516" s="158"/>
      <c r="C516" s="158" t="s">
        <v>682</v>
      </c>
      <c r="D516" s="152"/>
      <c r="E516" s="152"/>
      <c r="F516" s="152"/>
      <c r="G516" s="152"/>
      <c r="H516" s="152"/>
      <c r="I516" s="152"/>
      <c r="J516" s="152"/>
      <c r="K516" s="152"/>
      <c r="L516" s="152"/>
    </row>
    <row r="517" customHeight="1" spans="1:12">
      <c r="A517" s="152" t="str">
        <f t="shared" si="14"/>
        <v>物流体系</v>
      </c>
      <c r="B517" s="158" t="s">
        <v>683</v>
      </c>
      <c r="C517" s="158" t="s">
        <v>684</v>
      </c>
      <c r="D517" s="152"/>
      <c r="E517" s="152"/>
      <c r="F517" s="152"/>
      <c r="G517" s="152"/>
      <c r="H517" s="152"/>
      <c r="I517" s="152"/>
      <c r="J517" s="152"/>
      <c r="K517" s="152"/>
      <c r="L517" s="152"/>
    </row>
    <row r="518" customHeight="1" spans="1:12">
      <c r="A518" s="152" t="str">
        <f t="shared" si="14"/>
        <v>物流体系</v>
      </c>
      <c r="B518" s="158"/>
      <c r="C518" s="158" t="s">
        <v>685</v>
      </c>
      <c r="D518" s="152"/>
      <c r="E518" s="152"/>
      <c r="F518" s="152"/>
      <c r="G518" s="152"/>
      <c r="H518" s="152"/>
      <c r="I518" s="152"/>
      <c r="J518" s="152"/>
      <c r="K518" s="152"/>
      <c r="L518" s="152"/>
    </row>
    <row r="519" customHeight="1" spans="1:12">
      <c r="A519" s="152" t="str">
        <f t="shared" si="14"/>
        <v>物流体系</v>
      </c>
      <c r="B519" s="158"/>
      <c r="C519" s="158" t="s">
        <v>686</v>
      </c>
      <c r="D519" s="152"/>
      <c r="E519" s="152"/>
      <c r="F519" s="152"/>
      <c r="G519" s="152"/>
      <c r="H519" s="152"/>
      <c r="I519" s="152"/>
      <c r="J519" s="152"/>
      <c r="K519" s="152"/>
      <c r="L519" s="152"/>
    </row>
    <row r="520" customHeight="1" spans="1:12">
      <c r="A520" s="152" t="str">
        <f t="shared" si="14"/>
        <v>物流体系</v>
      </c>
      <c r="B520" s="158" t="s">
        <v>687</v>
      </c>
      <c r="C520" s="158" t="s">
        <v>688</v>
      </c>
      <c r="D520" s="152"/>
      <c r="E520" s="152"/>
      <c r="F520" s="152"/>
      <c r="G520" s="152"/>
      <c r="H520" s="152"/>
      <c r="I520" s="152"/>
      <c r="J520" s="152"/>
      <c r="K520" s="152"/>
      <c r="L520" s="152"/>
    </row>
    <row r="521" customHeight="1" spans="1:12">
      <c r="A521" s="152" t="str">
        <f t="shared" si="14"/>
        <v>物流体系</v>
      </c>
      <c r="B521" s="158"/>
      <c r="C521" s="158" t="s">
        <v>689</v>
      </c>
      <c r="D521" s="152"/>
      <c r="E521" s="152"/>
      <c r="F521" s="152"/>
      <c r="G521" s="152"/>
      <c r="H521" s="152"/>
      <c r="I521" s="152"/>
      <c r="J521" s="152"/>
      <c r="K521" s="152"/>
      <c r="L521" s="152"/>
    </row>
    <row r="522" customHeight="1" spans="1:12">
      <c r="A522" s="152" t="str">
        <f t="shared" si="14"/>
        <v>物流体系</v>
      </c>
      <c r="B522" s="158" t="s">
        <v>690</v>
      </c>
      <c r="C522" s="158" t="s">
        <v>691</v>
      </c>
      <c r="D522" s="152"/>
      <c r="E522" s="152"/>
      <c r="F522" s="152"/>
      <c r="G522" s="152"/>
      <c r="H522" s="152"/>
      <c r="I522" s="152"/>
      <c r="J522" s="152"/>
      <c r="K522" s="152"/>
      <c r="L522" s="152"/>
    </row>
    <row r="523" customHeight="1" spans="1:12">
      <c r="A523" s="152" t="str">
        <f t="shared" si="14"/>
        <v>物流体系</v>
      </c>
      <c r="B523" s="158"/>
      <c r="C523" s="158" t="s">
        <v>692</v>
      </c>
      <c r="D523" s="152"/>
      <c r="E523" s="152"/>
      <c r="F523" s="152"/>
      <c r="G523" s="152"/>
      <c r="H523" s="152"/>
      <c r="I523" s="152"/>
      <c r="J523" s="152"/>
      <c r="K523" s="152"/>
      <c r="L523" s="152"/>
    </row>
    <row r="524" customHeight="1" spans="1:12">
      <c r="A524" s="152" t="str">
        <f t="shared" si="14"/>
        <v>物流体系</v>
      </c>
      <c r="B524" s="158"/>
      <c r="C524" s="158" t="s">
        <v>693</v>
      </c>
      <c r="D524" s="152"/>
      <c r="E524" s="152"/>
      <c r="F524" s="152"/>
      <c r="G524" s="152"/>
      <c r="H524" s="152"/>
      <c r="I524" s="152"/>
      <c r="J524" s="152"/>
      <c r="K524" s="152"/>
      <c r="L524" s="152"/>
    </row>
    <row r="525" customHeight="1" spans="1:12">
      <c r="A525" s="152" t="str">
        <f t="shared" si="14"/>
        <v>物流体系</v>
      </c>
      <c r="B525" s="158" t="s">
        <v>694</v>
      </c>
      <c r="C525" s="158" t="s">
        <v>695</v>
      </c>
      <c r="D525" s="152"/>
      <c r="E525" s="152"/>
      <c r="F525" s="152"/>
      <c r="G525" s="152"/>
      <c r="H525" s="152"/>
      <c r="I525" s="152"/>
      <c r="J525" s="152"/>
      <c r="K525" s="152"/>
      <c r="L525" s="152"/>
    </row>
    <row r="526" customHeight="1" spans="1:12">
      <c r="A526" s="152" t="str">
        <f t="shared" si="14"/>
        <v>物流体系</v>
      </c>
      <c r="B526" s="158"/>
      <c r="C526" s="158" t="s">
        <v>696</v>
      </c>
      <c r="D526" s="152"/>
      <c r="E526" s="152"/>
      <c r="F526" s="152"/>
      <c r="G526" s="152"/>
      <c r="H526" s="152"/>
      <c r="I526" s="152"/>
      <c r="J526" s="152"/>
      <c r="K526" s="152"/>
      <c r="L526" s="152"/>
    </row>
    <row r="527" customHeight="1" spans="1:12">
      <c r="A527" s="152" t="str">
        <f t="shared" si="14"/>
        <v>物流体系</v>
      </c>
      <c r="B527" s="158" t="s">
        <v>697</v>
      </c>
      <c r="C527" s="158" t="s">
        <v>698</v>
      </c>
      <c r="D527" s="152"/>
      <c r="E527" s="152"/>
      <c r="F527" s="152"/>
      <c r="G527" s="152"/>
      <c r="H527" s="152"/>
      <c r="I527" s="152"/>
      <c r="J527" s="152"/>
      <c r="K527" s="152"/>
      <c r="L527" s="152"/>
    </row>
    <row r="528" customHeight="1" spans="1:12">
      <c r="A528" s="152" t="str">
        <f t="shared" si="14"/>
        <v>物流体系</v>
      </c>
      <c r="B528" s="158"/>
      <c r="C528" s="158" t="s">
        <v>699</v>
      </c>
      <c r="D528" s="152"/>
      <c r="E528" s="152"/>
      <c r="F528" s="152"/>
      <c r="G528" s="152"/>
      <c r="H528" s="152"/>
      <c r="I528" s="152"/>
      <c r="J528" s="152"/>
      <c r="K528" s="152"/>
      <c r="L528" s="152"/>
    </row>
    <row r="529" customHeight="1" spans="1:12">
      <c r="A529" s="152" t="str">
        <f t="shared" ref="A529:A556" si="15">A528</f>
        <v>物流体系</v>
      </c>
      <c r="B529" s="158"/>
      <c r="C529" s="158" t="s">
        <v>700</v>
      </c>
      <c r="D529" s="152"/>
      <c r="E529" s="152"/>
      <c r="F529" s="152"/>
      <c r="G529" s="152"/>
      <c r="H529" s="152"/>
      <c r="I529" s="152"/>
      <c r="J529" s="152"/>
      <c r="K529" s="152"/>
      <c r="L529" s="152"/>
    </row>
    <row r="530" customHeight="1" spans="1:12">
      <c r="A530" s="152" t="str">
        <f t="shared" si="15"/>
        <v>物流体系</v>
      </c>
      <c r="B530" s="158" t="s">
        <v>701</v>
      </c>
      <c r="C530" s="158" t="s">
        <v>702</v>
      </c>
      <c r="D530" s="152"/>
      <c r="E530" s="152"/>
      <c r="F530" s="152"/>
      <c r="G530" s="152"/>
      <c r="H530" s="152"/>
      <c r="I530" s="152"/>
      <c r="J530" s="152"/>
      <c r="K530" s="152"/>
      <c r="L530" s="152"/>
    </row>
    <row r="531" customHeight="1" spans="1:12">
      <c r="A531" s="152" t="str">
        <f t="shared" si="15"/>
        <v>物流体系</v>
      </c>
      <c r="B531" s="158"/>
      <c r="C531" s="158" t="s">
        <v>703</v>
      </c>
      <c r="D531" s="152"/>
      <c r="E531" s="152"/>
      <c r="F531" s="152"/>
      <c r="G531" s="152"/>
      <c r="H531" s="152"/>
      <c r="I531" s="152"/>
      <c r="J531" s="152"/>
      <c r="K531" s="152"/>
      <c r="L531" s="152"/>
    </row>
    <row r="532" customHeight="1" spans="1:12">
      <c r="A532" s="152" t="str">
        <f t="shared" si="15"/>
        <v>物流体系</v>
      </c>
      <c r="B532" s="158"/>
      <c r="C532" s="158" t="s">
        <v>704</v>
      </c>
      <c r="D532" s="152"/>
      <c r="E532" s="152"/>
      <c r="F532" s="152"/>
      <c r="G532" s="152"/>
      <c r="H532" s="152"/>
      <c r="I532" s="152"/>
      <c r="J532" s="152"/>
      <c r="K532" s="152"/>
      <c r="L532" s="152"/>
    </row>
    <row r="533" customHeight="1" spans="1:12">
      <c r="A533" s="152" t="str">
        <f t="shared" si="15"/>
        <v>物流体系</v>
      </c>
      <c r="B533" s="158" t="s">
        <v>705</v>
      </c>
      <c r="C533" s="158" t="s">
        <v>706</v>
      </c>
      <c r="D533" s="152"/>
      <c r="E533" s="152"/>
      <c r="F533" s="152"/>
      <c r="G533" s="152"/>
      <c r="H533" s="152"/>
      <c r="I533" s="152"/>
      <c r="J533" s="152"/>
      <c r="K533" s="152"/>
      <c r="L533" s="152"/>
    </row>
    <row r="534" customHeight="1" spans="1:12">
      <c r="A534" s="152" t="str">
        <f t="shared" si="15"/>
        <v>物流体系</v>
      </c>
      <c r="B534" s="158"/>
      <c r="C534" s="158" t="s">
        <v>707</v>
      </c>
      <c r="D534" s="152"/>
      <c r="E534" s="152"/>
      <c r="F534" s="152"/>
      <c r="G534" s="152"/>
      <c r="H534" s="152"/>
      <c r="I534" s="152"/>
      <c r="J534" s="152"/>
      <c r="K534" s="152"/>
      <c r="L534" s="152"/>
    </row>
    <row r="535" customHeight="1" spans="1:12">
      <c r="A535" s="152" t="str">
        <f t="shared" si="15"/>
        <v>物流体系</v>
      </c>
      <c r="B535" s="158" t="s">
        <v>708</v>
      </c>
      <c r="C535" s="158" t="s">
        <v>709</v>
      </c>
      <c r="D535" s="152"/>
      <c r="E535" s="152"/>
      <c r="F535" s="152"/>
      <c r="G535" s="152"/>
      <c r="H535" s="152"/>
      <c r="I535" s="152"/>
      <c r="J535" s="152"/>
      <c r="K535" s="152"/>
      <c r="L535" s="152"/>
    </row>
    <row r="536" customHeight="1" spans="1:12">
      <c r="A536" s="152" t="str">
        <f t="shared" si="15"/>
        <v>物流体系</v>
      </c>
      <c r="B536" s="158"/>
      <c r="C536" s="158" t="s">
        <v>710</v>
      </c>
      <c r="D536" s="152"/>
      <c r="E536" s="152"/>
      <c r="F536" s="152"/>
      <c r="G536" s="152"/>
      <c r="H536" s="152"/>
      <c r="I536" s="152"/>
      <c r="J536" s="152"/>
      <c r="K536" s="152"/>
      <c r="L536" s="152"/>
    </row>
    <row r="537" customHeight="1" spans="1:12">
      <c r="A537" s="152" t="str">
        <f t="shared" si="15"/>
        <v>物流体系</v>
      </c>
      <c r="B537" s="158" t="s">
        <v>711</v>
      </c>
      <c r="C537" s="158" t="s">
        <v>712</v>
      </c>
      <c r="D537" s="152"/>
      <c r="E537" s="152"/>
      <c r="F537" s="152"/>
      <c r="G537" s="152"/>
      <c r="H537" s="152"/>
      <c r="I537" s="152"/>
      <c r="J537" s="152"/>
      <c r="K537" s="152"/>
      <c r="L537" s="152"/>
    </row>
    <row r="538" customHeight="1" spans="1:12">
      <c r="A538" s="152" t="str">
        <f t="shared" si="15"/>
        <v>物流体系</v>
      </c>
      <c r="B538" s="158"/>
      <c r="C538" s="158" t="s">
        <v>713</v>
      </c>
      <c r="D538" s="152"/>
      <c r="E538" s="152"/>
      <c r="F538" s="152"/>
      <c r="G538" s="152"/>
      <c r="H538" s="152"/>
      <c r="I538" s="152"/>
      <c r="J538" s="152"/>
      <c r="K538" s="152"/>
      <c r="L538" s="152"/>
    </row>
    <row r="539" customHeight="1" spans="1:12">
      <c r="A539" s="152" t="str">
        <f t="shared" si="15"/>
        <v>物流体系</v>
      </c>
      <c r="B539" s="158"/>
      <c r="C539" s="158" t="s">
        <v>714</v>
      </c>
      <c r="D539" s="152"/>
      <c r="E539" s="152"/>
      <c r="F539" s="152"/>
      <c r="G539" s="152"/>
      <c r="H539" s="152"/>
      <c r="I539" s="152"/>
      <c r="J539" s="152"/>
      <c r="K539" s="152"/>
      <c r="L539" s="152"/>
    </row>
    <row r="540" customHeight="1" spans="1:12">
      <c r="A540" s="152" t="str">
        <f t="shared" si="15"/>
        <v>物流体系</v>
      </c>
      <c r="B540" s="158" t="s">
        <v>715</v>
      </c>
      <c r="C540" s="158" t="s">
        <v>716</v>
      </c>
      <c r="D540" s="152"/>
      <c r="E540" s="152"/>
      <c r="F540" s="152"/>
      <c r="G540" s="152"/>
      <c r="H540" s="152"/>
      <c r="I540" s="152"/>
      <c r="J540" s="152"/>
      <c r="K540" s="152"/>
      <c r="L540" s="152"/>
    </row>
    <row r="541" customHeight="1" spans="1:12">
      <c r="A541" s="152" t="str">
        <f t="shared" si="15"/>
        <v>物流体系</v>
      </c>
      <c r="B541" s="158"/>
      <c r="C541" s="158" t="s">
        <v>717</v>
      </c>
      <c r="D541" s="152"/>
      <c r="E541" s="152"/>
      <c r="F541" s="152"/>
      <c r="G541" s="152"/>
      <c r="H541" s="152"/>
      <c r="I541" s="152"/>
      <c r="J541" s="152"/>
      <c r="K541" s="152"/>
      <c r="L541" s="152"/>
    </row>
    <row r="542" customHeight="1" spans="1:12">
      <c r="A542" s="152" t="str">
        <f t="shared" si="15"/>
        <v>物流体系</v>
      </c>
      <c r="B542" s="158"/>
      <c r="C542" s="158" t="s">
        <v>718</v>
      </c>
      <c r="D542" s="152"/>
      <c r="E542" s="152"/>
      <c r="F542" s="152"/>
      <c r="G542" s="152"/>
      <c r="H542" s="152"/>
      <c r="I542" s="152"/>
      <c r="J542" s="152"/>
      <c r="K542" s="152"/>
      <c r="L542" s="152"/>
    </row>
    <row r="543" customHeight="1" spans="1:12">
      <c r="A543" s="152" t="str">
        <f t="shared" si="15"/>
        <v>物流体系</v>
      </c>
      <c r="B543" s="158"/>
      <c r="C543" s="158" t="s">
        <v>719</v>
      </c>
      <c r="D543" s="152"/>
      <c r="E543" s="152"/>
      <c r="F543" s="152"/>
      <c r="G543" s="152"/>
      <c r="H543" s="152"/>
      <c r="I543" s="152"/>
      <c r="J543" s="152"/>
      <c r="K543" s="152"/>
      <c r="L543" s="152"/>
    </row>
    <row r="544" customHeight="1" spans="1:12">
      <c r="A544" s="152" t="str">
        <f t="shared" si="15"/>
        <v>物流体系</v>
      </c>
      <c r="B544" s="158" t="s">
        <v>720</v>
      </c>
      <c r="C544" s="158" t="s">
        <v>721</v>
      </c>
      <c r="D544" s="152"/>
      <c r="E544" s="152"/>
      <c r="F544" s="152"/>
      <c r="G544" s="152"/>
      <c r="H544" s="152"/>
      <c r="I544" s="152"/>
      <c r="J544" s="152"/>
      <c r="K544" s="152"/>
      <c r="L544" s="152"/>
    </row>
    <row r="545" customHeight="1" spans="1:12">
      <c r="A545" s="152" t="str">
        <f t="shared" si="15"/>
        <v>物流体系</v>
      </c>
      <c r="B545" s="158"/>
      <c r="C545" s="158" t="s">
        <v>722</v>
      </c>
      <c r="D545" s="152"/>
      <c r="E545" s="152"/>
      <c r="F545" s="152"/>
      <c r="G545" s="152"/>
      <c r="H545" s="152"/>
      <c r="I545" s="152"/>
      <c r="J545" s="152"/>
      <c r="K545" s="152"/>
      <c r="L545" s="152"/>
    </row>
    <row r="546" customHeight="1" spans="1:12">
      <c r="A546" s="152" t="str">
        <f t="shared" si="15"/>
        <v>物流体系</v>
      </c>
      <c r="B546" s="158" t="s">
        <v>723</v>
      </c>
      <c r="C546" s="158" t="s">
        <v>724</v>
      </c>
      <c r="D546" s="152"/>
      <c r="E546" s="152"/>
      <c r="F546" s="152"/>
      <c r="G546" s="152"/>
      <c r="H546" s="152"/>
      <c r="I546" s="152"/>
      <c r="J546" s="152"/>
      <c r="K546" s="152"/>
      <c r="L546" s="152"/>
    </row>
    <row r="547" customHeight="1" spans="1:12">
      <c r="A547" s="152" t="str">
        <f t="shared" si="15"/>
        <v>物流体系</v>
      </c>
      <c r="B547" s="158"/>
      <c r="C547" s="158" t="s">
        <v>725</v>
      </c>
      <c r="D547" s="152"/>
      <c r="E547" s="152"/>
      <c r="F547" s="152"/>
      <c r="G547" s="152"/>
      <c r="H547" s="152"/>
      <c r="I547" s="152"/>
      <c r="J547" s="152"/>
      <c r="K547" s="152"/>
      <c r="L547" s="152"/>
    </row>
    <row r="548" customHeight="1" spans="1:12">
      <c r="A548" s="152" t="str">
        <f t="shared" si="15"/>
        <v>物流体系</v>
      </c>
      <c r="B548" s="158"/>
      <c r="C548" s="158" t="s">
        <v>726</v>
      </c>
      <c r="D548" s="152"/>
      <c r="E548" s="152"/>
      <c r="F548" s="152"/>
      <c r="G548" s="152"/>
      <c r="H548" s="152"/>
      <c r="I548" s="152"/>
      <c r="J548" s="152"/>
      <c r="K548" s="152"/>
      <c r="L548" s="152"/>
    </row>
    <row r="549" customHeight="1" spans="1:12">
      <c r="A549" s="152" t="str">
        <f t="shared" si="15"/>
        <v>物流体系</v>
      </c>
      <c r="B549" s="158"/>
      <c r="C549" s="158" t="s">
        <v>727</v>
      </c>
      <c r="D549" s="152"/>
      <c r="E549" s="152"/>
      <c r="F549" s="152"/>
      <c r="G549" s="152"/>
      <c r="H549" s="152"/>
      <c r="I549" s="152"/>
      <c r="J549" s="152"/>
      <c r="K549" s="152"/>
      <c r="L549" s="152"/>
    </row>
    <row r="550" customHeight="1" spans="1:12">
      <c r="A550" s="152" t="str">
        <f t="shared" si="15"/>
        <v>物流体系</v>
      </c>
      <c r="B550" s="158" t="s">
        <v>728</v>
      </c>
      <c r="C550" s="158" t="s">
        <v>729</v>
      </c>
      <c r="D550" s="152"/>
      <c r="E550" s="152"/>
      <c r="F550" s="152"/>
      <c r="G550" s="152"/>
      <c r="H550" s="152"/>
      <c r="I550" s="152"/>
      <c r="J550" s="152"/>
      <c r="K550" s="152"/>
      <c r="L550" s="152"/>
    </row>
    <row r="551" customHeight="1" spans="1:12">
      <c r="A551" s="152" t="str">
        <f t="shared" si="15"/>
        <v>物流体系</v>
      </c>
      <c r="B551" s="158"/>
      <c r="C551" s="158" t="s">
        <v>730</v>
      </c>
      <c r="D551" s="152"/>
      <c r="E551" s="152"/>
      <c r="F551" s="152"/>
      <c r="G551" s="152"/>
      <c r="H551" s="152"/>
      <c r="I551" s="152"/>
      <c r="J551" s="152"/>
      <c r="K551" s="152"/>
      <c r="L551" s="152"/>
    </row>
    <row r="552" customHeight="1" spans="1:12">
      <c r="A552" s="152" t="str">
        <f t="shared" si="15"/>
        <v>物流体系</v>
      </c>
      <c r="B552" s="158" t="s">
        <v>731</v>
      </c>
      <c r="C552" s="158" t="s">
        <v>732</v>
      </c>
      <c r="D552" s="152"/>
      <c r="E552" s="152"/>
      <c r="F552" s="152"/>
      <c r="G552" s="152"/>
      <c r="H552" s="152"/>
      <c r="I552" s="152"/>
      <c r="J552" s="152"/>
      <c r="K552" s="152"/>
      <c r="L552" s="152"/>
    </row>
    <row r="553" customHeight="1" spans="1:12">
      <c r="A553" s="152" t="str">
        <f t="shared" si="15"/>
        <v>物流体系</v>
      </c>
      <c r="B553" s="158"/>
      <c r="C553" s="158" t="s">
        <v>733</v>
      </c>
      <c r="D553" s="152"/>
      <c r="E553" s="152"/>
      <c r="F553" s="152"/>
      <c r="G553" s="152"/>
      <c r="H553" s="152"/>
      <c r="I553" s="152"/>
      <c r="J553" s="152"/>
      <c r="K553" s="152"/>
      <c r="L553" s="152"/>
    </row>
    <row r="554" customHeight="1" spans="1:12">
      <c r="A554" s="152" t="str">
        <f t="shared" si="15"/>
        <v>物流体系</v>
      </c>
      <c r="B554" s="158"/>
      <c r="C554" s="158" t="s">
        <v>734</v>
      </c>
      <c r="D554" s="152"/>
      <c r="E554" s="152"/>
      <c r="F554" s="152"/>
      <c r="G554" s="152"/>
      <c r="H554" s="152"/>
      <c r="I554" s="152"/>
      <c r="J554" s="152"/>
      <c r="K554" s="152"/>
      <c r="L554" s="152"/>
    </row>
    <row r="555" customHeight="1" spans="1:12">
      <c r="A555" s="152" t="str">
        <f t="shared" si="15"/>
        <v>物流体系</v>
      </c>
      <c r="B555" s="158" t="s">
        <v>735</v>
      </c>
      <c r="C555" s="158" t="s">
        <v>736</v>
      </c>
      <c r="D555" s="152"/>
      <c r="E555" s="152"/>
      <c r="F555" s="152"/>
      <c r="G555" s="152"/>
      <c r="H555" s="152"/>
      <c r="I555" s="152"/>
      <c r="J555" s="152"/>
      <c r="K555" s="152"/>
      <c r="L555" s="152"/>
    </row>
    <row r="556" customHeight="1" spans="1:12">
      <c r="A556" s="152" t="str">
        <f t="shared" si="15"/>
        <v>物流体系</v>
      </c>
      <c r="B556" s="158"/>
      <c r="C556" s="158" t="s">
        <v>737</v>
      </c>
      <c r="D556" s="152"/>
      <c r="E556" s="152"/>
      <c r="F556" s="152"/>
      <c r="G556" s="152"/>
      <c r="H556" s="152"/>
      <c r="I556" s="152"/>
      <c r="J556" s="152"/>
      <c r="K556" s="152"/>
      <c r="L556" s="152"/>
    </row>
    <row r="557" customHeight="1" spans="1:12">
      <c r="A557" s="166" t="s">
        <v>738</v>
      </c>
      <c r="B557" s="167" t="s">
        <v>739</v>
      </c>
      <c r="C557" s="168" t="s">
        <v>740</v>
      </c>
      <c r="D557" s="152"/>
      <c r="E557" s="152"/>
      <c r="F557" s="152"/>
      <c r="G557" s="152"/>
      <c r="H557" s="152"/>
      <c r="I557" s="152"/>
      <c r="J557" s="152"/>
      <c r="K557" s="152"/>
      <c r="L557" s="152"/>
    </row>
    <row r="558" customHeight="1" spans="1:12">
      <c r="A558" s="166" t="str">
        <f>A557</f>
        <v>安全体系</v>
      </c>
      <c r="B558" s="167" t="s">
        <v>741</v>
      </c>
      <c r="C558" s="168" t="s">
        <v>742</v>
      </c>
      <c r="D558" s="152"/>
      <c r="E558" s="152"/>
      <c r="F558" s="152"/>
      <c r="G558" s="152"/>
      <c r="H558" s="152"/>
      <c r="I558" s="152"/>
      <c r="J558" s="152"/>
      <c r="K558" s="152"/>
      <c r="L558" s="152"/>
    </row>
    <row r="559" customHeight="1" spans="1:12">
      <c r="A559" s="166" t="str">
        <f t="shared" ref="A559:A590" si="16">A558</f>
        <v>安全体系</v>
      </c>
      <c r="B559" s="167"/>
      <c r="C559" s="168" t="s">
        <v>743</v>
      </c>
      <c r="D559" s="152"/>
      <c r="E559" s="152"/>
      <c r="F559" s="152"/>
      <c r="G559" s="152"/>
      <c r="H559" s="152"/>
      <c r="I559" s="152"/>
      <c r="J559" s="152"/>
      <c r="K559" s="152"/>
      <c r="L559" s="152"/>
    </row>
    <row r="560" customHeight="1" spans="1:12">
      <c r="A560" s="166" t="str">
        <f t="shared" si="16"/>
        <v>安全体系</v>
      </c>
      <c r="B560" s="167"/>
      <c r="C560" s="168" t="s">
        <v>744</v>
      </c>
      <c r="D560" s="152"/>
      <c r="E560" s="152"/>
      <c r="F560" s="152"/>
      <c r="G560" s="152"/>
      <c r="H560" s="152"/>
      <c r="I560" s="152"/>
      <c r="J560" s="152"/>
      <c r="K560" s="152"/>
      <c r="L560" s="152"/>
    </row>
    <row r="561" customHeight="1" spans="1:12">
      <c r="A561" s="166" t="str">
        <f t="shared" si="16"/>
        <v>安全体系</v>
      </c>
      <c r="B561" s="167"/>
      <c r="C561" s="168" t="s">
        <v>745</v>
      </c>
      <c r="D561" s="152"/>
      <c r="E561" s="152"/>
      <c r="F561" s="152"/>
      <c r="G561" s="152"/>
      <c r="H561" s="152"/>
      <c r="I561" s="152"/>
      <c r="J561" s="152"/>
      <c r="K561" s="152"/>
      <c r="L561" s="152"/>
    </row>
    <row r="562" customHeight="1" spans="1:12">
      <c r="A562" s="166" t="str">
        <f t="shared" si="16"/>
        <v>安全体系</v>
      </c>
      <c r="B562" s="167"/>
      <c r="C562" s="168" t="s">
        <v>746</v>
      </c>
      <c r="D562" s="152"/>
      <c r="E562" s="152"/>
      <c r="F562" s="152"/>
      <c r="G562" s="152"/>
      <c r="H562" s="152"/>
      <c r="I562" s="152"/>
      <c r="J562" s="152"/>
      <c r="K562" s="152"/>
      <c r="L562" s="152"/>
    </row>
    <row r="563" customHeight="1" spans="1:12">
      <c r="A563" s="166" t="str">
        <f t="shared" si="16"/>
        <v>安全体系</v>
      </c>
      <c r="B563" s="167"/>
      <c r="C563" s="168" t="s">
        <v>747</v>
      </c>
      <c r="D563" s="152"/>
      <c r="E563" s="152"/>
      <c r="F563" s="152"/>
      <c r="G563" s="152"/>
      <c r="H563" s="152"/>
      <c r="I563" s="152"/>
      <c r="J563" s="152"/>
      <c r="K563" s="152"/>
      <c r="L563" s="152"/>
    </row>
    <row r="564" customHeight="1" spans="1:12">
      <c r="A564" s="166" t="str">
        <f t="shared" si="16"/>
        <v>安全体系</v>
      </c>
      <c r="B564" s="167"/>
      <c r="C564" s="168" t="s">
        <v>748</v>
      </c>
      <c r="D564" s="152"/>
      <c r="E564" s="152"/>
      <c r="F564" s="152"/>
      <c r="G564" s="152"/>
      <c r="H564" s="152"/>
      <c r="I564" s="152"/>
      <c r="J564" s="152"/>
      <c r="K564" s="152"/>
      <c r="L564" s="152"/>
    </row>
    <row r="565" customHeight="1" spans="1:12">
      <c r="A565" s="166" t="str">
        <f t="shared" si="16"/>
        <v>安全体系</v>
      </c>
      <c r="B565" s="167"/>
      <c r="C565" s="168" t="s">
        <v>749</v>
      </c>
      <c r="D565" s="152"/>
      <c r="E565" s="152"/>
      <c r="F565" s="152"/>
      <c r="G565" s="152"/>
      <c r="H565" s="152"/>
      <c r="I565" s="152"/>
      <c r="J565" s="152"/>
      <c r="K565" s="152"/>
      <c r="L565" s="152"/>
    </row>
    <row r="566" customHeight="1" spans="1:12">
      <c r="A566" s="166" t="str">
        <f t="shared" si="16"/>
        <v>安全体系</v>
      </c>
      <c r="B566" s="167" t="s">
        <v>750</v>
      </c>
      <c r="C566" s="139" t="s">
        <v>751</v>
      </c>
      <c r="D566" s="152"/>
      <c r="E566" s="152"/>
      <c r="F566" s="152"/>
      <c r="G566" s="152"/>
      <c r="H566" s="152"/>
      <c r="I566" s="152"/>
      <c r="J566" s="152"/>
      <c r="K566" s="152"/>
      <c r="L566" s="152"/>
    </row>
    <row r="567" customHeight="1" spans="1:12">
      <c r="A567" s="166" t="str">
        <f t="shared" si="16"/>
        <v>安全体系</v>
      </c>
      <c r="B567" s="167"/>
      <c r="C567" s="139" t="s">
        <v>752</v>
      </c>
      <c r="D567" s="152"/>
      <c r="E567" s="152"/>
      <c r="F567" s="152"/>
      <c r="G567" s="152"/>
      <c r="H567" s="152"/>
      <c r="I567" s="152"/>
      <c r="J567" s="152"/>
      <c r="K567" s="152"/>
      <c r="L567" s="152"/>
    </row>
    <row r="568" customHeight="1" spans="1:12">
      <c r="A568" s="166" t="str">
        <f t="shared" si="16"/>
        <v>安全体系</v>
      </c>
      <c r="B568" s="167"/>
      <c r="C568" s="139" t="s">
        <v>753</v>
      </c>
      <c r="D568" s="152"/>
      <c r="E568" s="152"/>
      <c r="F568" s="152"/>
      <c r="G568" s="152"/>
      <c r="H568" s="152"/>
      <c r="I568" s="152"/>
      <c r="J568" s="152"/>
      <c r="K568" s="152"/>
      <c r="L568" s="152"/>
    </row>
    <row r="569" customHeight="1" spans="1:12">
      <c r="A569" s="166" t="str">
        <f t="shared" si="16"/>
        <v>安全体系</v>
      </c>
      <c r="B569" s="167"/>
      <c r="C569" s="168" t="s">
        <v>754</v>
      </c>
      <c r="D569" s="152"/>
      <c r="E569" s="152"/>
      <c r="F569" s="152"/>
      <c r="G569" s="152"/>
      <c r="H569" s="152"/>
      <c r="I569" s="152"/>
      <c r="J569" s="152"/>
      <c r="K569" s="152"/>
      <c r="L569" s="152"/>
    </row>
    <row r="570" customHeight="1" spans="1:12">
      <c r="A570" s="166" t="str">
        <f t="shared" si="16"/>
        <v>安全体系</v>
      </c>
      <c r="B570" s="167"/>
      <c r="C570" s="168" t="s">
        <v>755</v>
      </c>
      <c r="D570" s="152"/>
      <c r="E570" s="152"/>
      <c r="F570" s="152"/>
      <c r="G570" s="152"/>
      <c r="H570" s="152"/>
      <c r="I570" s="152"/>
      <c r="J570" s="152"/>
      <c r="K570" s="152"/>
      <c r="L570" s="152"/>
    </row>
    <row r="571" customHeight="1" spans="1:12">
      <c r="A571" s="166" t="str">
        <f t="shared" si="16"/>
        <v>安全体系</v>
      </c>
      <c r="B571" s="167"/>
      <c r="C571" s="168" t="s">
        <v>756</v>
      </c>
      <c r="D571" s="152"/>
      <c r="E571" s="152"/>
      <c r="F571" s="152"/>
      <c r="G571" s="152"/>
      <c r="H571" s="152"/>
      <c r="I571" s="152"/>
      <c r="J571" s="152"/>
      <c r="K571" s="152"/>
      <c r="L571" s="152"/>
    </row>
    <row r="572" customHeight="1" spans="1:12">
      <c r="A572" s="166" t="str">
        <f t="shared" si="16"/>
        <v>安全体系</v>
      </c>
      <c r="B572" s="167"/>
      <c r="C572" s="168" t="s">
        <v>757</v>
      </c>
      <c r="D572" s="152"/>
      <c r="E572" s="152"/>
      <c r="F572" s="152"/>
      <c r="G572" s="152"/>
      <c r="H572" s="152"/>
      <c r="I572" s="152"/>
      <c r="J572" s="152"/>
      <c r="K572" s="152"/>
      <c r="L572" s="152"/>
    </row>
    <row r="573" customHeight="1" spans="1:12">
      <c r="A573" s="166" t="str">
        <f t="shared" si="16"/>
        <v>安全体系</v>
      </c>
      <c r="B573" s="167"/>
      <c r="C573" s="168" t="s">
        <v>758</v>
      </c>
      <c r="D573" s="152"/>
      <c r="E573" s="152"/>
      <c r="F573" s="152"/>
      <c r="G573" s="152"/>
      <c r="H573" s="152"/>
      <c r="I573" s="152"/>
      <c r="J573" s="152"/>
      <c r="K573" s="152"/>
      <c r="L573" s="152"/>
    </row>
    <row r="574" customHeight="1" spans="1:12">
      <c r="A574" s="166" t="str">
        <f t="shared" si="16"/>
        <v>安全体系</v>
      </c>
      <c r="B574" s="167" t="s">
        <v>759</v>
      </c>
      <c r="C574" s="168" t="s">
        <v>760</v>
      </c>
      <c r="D574" s="152"/>
      <c r="E574" s="152"/>
      <c r="F574" s="152"/>
      <c r="G574" s="152"/>
      <c r="H574" s="152"/>
      <c r="I574" s="152"/>
      <c r="J574" s="152"/>
      <c r="K574" s="152"/>
      <c r="L574" s="152"/>
    </row>
    <row r="575" customHeight="1" spans="1:12">
      <c r="A575" s="166" t="str">
        <f t="shared" si="16"/>
        <v>安全体系</v>
      </c>
      <c r="B575" s="167"/>
      <c r="C575" s="168" t="s">
        <v>761</v>
      </c>
      <c r="D575" s="152"/>
      <c r="E575" s="152"/>
      <c r="F575" s="152"/>
      <c r="G575" s="152"/>
      <c r="H575" s="152"/>
      <c r="I575" s="152"/>
      <c r="J575" s="152"/>
      <c r="K575" s="152"/>
      <c r="L575" s="152"/>
    </row>
    <row r="576" customHeight="1" spans="1:12">
      <c r="A576" s="166" t="str">
        <f t="shared" si="16"/>
        <v>安全体系</v>
      </c>
      <c r="B576" s="167"/>
      <c r="C576" s="168" t="s">
        <v>762</v>
      </c>
      <c r="D576" s="152"/>
      <c r="E576" s="152"/>
      <c r="F576" s="152"/>
      <c r="G576" s="152"/>
      <c r="H576" s="152"/>
      <c r="I576" s="152"/>
      <c r="J576" s="152"/>
      <c r="K576" s="152"/>
      <c r="L576" s="152"/>
    </row>
    <row r="577" customHeight="1" spans="1:12">
      <c r="A577" s="166" t="str">
        <f t="shared" si="16"/>
        <v>安全体系</v>
      </c>
      <c r="B577" s="167"/>
      <c r="C577" s="168" t="s">
        <v>763</v>
      </c>
      <c r="D577" s="152"/>
      <c r="E577" s="152"/>
      <c r="F577" s="152"/>
      <c r="G577" s="152"/>
      <c r="H577" s="152"/>
      <c r="I577" s="152"/>
      <c r="J577" s="152"/>
      <c r="K577" s="152"/>
      <c r="L577" s="152"/>
    </row>
    <row r="578" customHeight="1" spans="1:12">
      <c r="A578" s="166" t="str">
        <f t="shared" si="16"/>
        <v>安全体系</v>
      </c>
      <c r="B578" s="167"/>
      <c r="C578" s="168" t="s">
        <v>764</v>
      </c>
      <c r="D578" s="152"/>
      <c r="E578" s="152"/>
      <c r="F578" s="152"/>
      <c r="G578" s="152"/>
      <c r="H578" s="152"/>
      <c r="I578" s="152"/>
      <c r="J578" s="152"/>
      <c r="K578" s="152"/>
      <c r="L578" s="152"/>
    </row>
    <row r="579" customHeight="1" spans="1:12">
      <c r="A579" s="166" t="str">
        <f t="shared" si="16"/>
        <v>安全体系</v>
      </c>
      <c r="B579" s="167"/>
      <c r="C579" s="168" t="s">
        <v>765</v>
      </c>
      <c r="D579" s="152"/>
      <c r="E579" s="152"/>
      <c r="F579" s="152"/>
      <c r="G579" s="152"/>
      <c r="H579" s="152"/>
      <c r="I579" s="152"/>
      <c r="J579" s="152"/>
      <c r="K579" s="152"/>
      <c r="L579" s="152"/>
    </row>
    <row r="580" customHeight="1" spans="1:12">
      <c r="A580" s="166" t="str">
        <f t="shared" si="16"/>
        <v>安全体系</v>
      </c>
      <c r="B580" s="167"/>
      <c r="C580" s="168" t="s">
        <v>766</v>
      </c>
      <c r="D580" s="152"/>
      <c r="E580" s="152"/>
      <c r="F580" s="152"/>
      <c r="G580" s="152"/>
      <c r="H580" s="152"/>
      <c r="I580" s="152"/>
      <c r="J580" s="152"/>
      <c r="K580" s="152"/>
      <c r="L580" s="152"/>
    </row>
    <row r="581" customHeight="1" spans="1:12">
      <c r="A581" s="166" t="str">
        <f t="shared" si="16"/>
        <v>安全体系</v>
      </c>
      <c r="B581" s="167" t="s">
        <v>767</v>
      </c>
      <c r="C581" s="168" t="s">
        <v>768</v>
      </c>
      <c r="D581" s="152"/>
      <c r="E581" s="152"/>
      <c r="F581" s="152"/>
      <c r="G581" s="152"/>
      <c r="H581" s="152"/>
      <c r="I581" s="152"/>
      <c r="J581" s="152"/>
      <c r="K581" s="152"/>
      <c r="L581" s="152"/>
    </row>
    <row r="582" customHeight="1" spans="1:12">
      <c r="A582" s="166" t="str">
        <f t="shared" si="16"/>
        <v>安全体系</v>
      </c>
      <c r="B582" s="167"/>
      <c r="C582" s="168" t="s">
        <v>769</v>
      </c>
      <c r="D582" s="152"/>
      <c r="E582" s="152"/>
      <c r="F582" s="152"/>
      <c r="G582" s="152"/>
      <c r="H582" s="152"/>
      <c r="I582" s="152"/>
      <c r="J582" s="152"/>
      <c r="K582" s="152"/>
      <c r="L582" s="152"/>
    </row>
    <row r="583" customHeight="1" spans="1:12">
      <c r="A583" s="166" t="str">
        <f t="shared" si="16"/>
        <v>安全体系</v>
      </c>
      <c r="B583" s="167"/>
      <c r="C583" s="168" t="s">
        <v>770</v>
      </c>
      <c r="D583" s="152"/>
      <c r="E583" s="152"/>
      <c r="F583" s="152"/>
      <c r="G583" s="152"/>
      <c r="H583" s="152"/>
      <c r="I583" s="152"/>
      <c r="J583" s="152"/>
      <c r="K583" s="152"/>
      <c r="L583" s="152"/>
    </row>
    <row r="584" customHeight="1" spans="1:12">
      <c r="A584" s="166" t="str">
        <f t="shared" si="16"/>
        <v>安全体系</v>
      </c>
      <c r="B584" s="167"/>
      <c r="C584" s="168" t="s">
        <v>771</v>
      </c>
      <c r="D584" s="152"/>
      <c r="E584" s="152"/>
      <c r="F584" s="152"/>
      <c r="G584" s="152"/>
      <c r="H584" s="152"/>
      <c r="I584" s="152"/>
      <c r="J584" s="152"/>
      <c r="K584" s="152"/>
      <c r="L584" s="152"/>
    </row>
    <row r="585" customHeight="1" spans="1:12">
      <c r="A585" s="166" t="str">
        <f t="shared" si="16"/>
        <v>安全体系</v>
      </c>
      <c r="B585" s="167" t="s">
        <v>772</v>
      </c>
      <c r="C585" s="168" t="s">
        <v>773</v>
      </c>
      <c r="D585" s="152"/>
      <c r="E585" s="152"/>
      <c r="F585" s="152"/>
      <c r="G585" s="152"/>
      <c r="H585" s="152"/>
      <c r="I585" s="152"/>
      <c r="J585" s="152"/>
      <c r="K585" s="152"/>
      <c r="L585" s="152"/>
    </row>
    <row r="586" customHeight="1" spans="1:12">
      <c r="A586" s="166" t="str">
        <f t="shared" si="16"/>
        <v>安全体系</v>
      </c>
      <c r="B586" s="167"/>
      <c r="C586" s="168" t="s">
        <v>774</v>
      </c>
      <c r="D586" s="152"/>
      <c r="E586" s="152"/>
      <c r="F586" s="152"/>
      <c r="G586" s="152"/>
      <c r="H586" s="152"/>
      <c r="I586" s="152"/>
      <c r="J586" s="152"/>
      <c r="K586" s="152"/>
      <c r="L586" s="152"/>
    </row>
    <row r="587" customHeight="1" spans="1:12">
      <c r="A587" s="166" t="str">
        <f t="shared" si="16"/>
        <v>安全体系</v>
      </c>
      <c r="B587" s="167"/>
      <c r="C587" s="168" t="s">
        <v>775</v>
      </c>
      <c r="D587" s="152"/>
      <c r="E587" s="152"/>
      <c r="F587" s="152"/>
      <c r="G587" s="152"/>
      <c r="H587" s="152"/>
      <c r="I587" s="152"/>
      <c r="J587" s="152"/>
      <c r="K587" s="152"/>
      <c r="L587" s="152"/>
    </row>
    <row r="588" customHeight="1" spans="1:12">
      <c r="A588" s="166" t="str">
        <f t="shared" si="16"/>
        <v>安全体系</v>
      </c>
      <c r="B588" s="167"/>
      <c r="C588" s="168" t="s">
        <v>776</v>
      </c>
      <c r="D588" s="152"/>
      <c r="E588" s="152"/>
      <c r="F588" s="152"/>
      <c r="G588" s="152"/>
      <c r="H588" s="152"/>
      <c r="I588" s="152"/>
      <c r="J588" s="152"/>
      <c r="K588" s="152"/>
      <c r="L588" s="152"/>
    </row>
    <row r="589" customHeight="1" spans="1:12">
      <c r="A589" s="166" t="str">
        <f t="shared" si="16"/>
        <v>安全体系</v>
      </c>
      <c r="B589" s="167"/>
      <c r="C589" s="168" t="s">
        <v>777</v>
      </c>
      <c r="D589" s="152"/>
      <c r="E589" s="152"/>
      <c r="F589" s="152"/>
      <c r="G589" s="152"/>
      <c r="H589" s="152"/>
      <c r="I589" s="152"/>
      <c r="J589" s="152"/>
      <c r="K589" s="152"/>
      <c r="L589" s="152"/>
    </row>
    <row r="590" customHeight="1" spans="1:12">
      <c r="A590" s="166" t="str">
        <f t="shared" si="16"/>
        <v>安全体系</v>
      </c>
      <c r="B590" s="167" t="s">
        <v>778</v>
      </c>
      <c r="C590" s="168" t="s">
        <v>779</v>
      </c>
      <c r="D590" s="152"/>
      <c r="E590" s="152"/>
      <c r="F590" s="152"/>
      <c r="G590" s="152"/>
      <c r="H590" s="152"/>
      <c r="I590" s="152"/>
      <c r="J590" s="152"/>
      <c r="K590" s="152"/>
      <c r="L590" s="152"/>
    </row>
    <row r="591" customHeight="1" spans="1:12">
      <c r="A591" s="166" t="str">
        <f t="shared" ref="A591:A621" si="17">A590</f>
        <v>安全体系</v>
      </c>
      <c r="B591" s="167"/>
      <c r="C591" s="168" t="s">
        <v>780</v>
      </c>
      <c r="D591" s="152"/>
      <c r="E591" s="152"/>
      <c r="F591" s="152"/>
      <c r="G591" s="152"/>
      <c r="H591" s="152"/>
      <c r="I591" s="152"/>
      <c r="J591" s="152"/>
      <c r="K591" s="152"/>
      <c r="L591" s="152"/>
    </row>
    <row r="592" customHeight="1" spans="1:12">
      <c r="A592" s="166" t="str">
        <f t="shared" si="17"/>
        <v>安全体系</v>
      </c>
      <c r="B592" s="167" t="s">
        <v>781</v>
      </c>
      <c r="C592" s="168" t="s">
        <v>782</v>
      </c>
      <c r="D592" s="152"/>
      <c r="E592" s="152"/>
      <c r="F592" s="152"/>
      <c r="G592" s="152"/>
      <c r="H592" s="152"/>
      <c r="I592" s="152"/>
      <c r="J592" s="152"/>
      <c r="K592" s="152"/>
      <c r="L592" s="152"/>
    </row>
    <row r="593" customHeight="1" spans="1:12">
      <c r="A593" s="166" t="str">
        <f t="shared" si="17"/>
        <v>安全体系</v>
      </c>
      <c r="B593" s="167"/>
      <c r="C593" s="168" t="s">
        <v>783</v>
      </c>
      <c r="D593" s="152"/>
      <c r="E593" s="152"/>
      <c r="F593" s="152"/>
      <c r="G593" s="152"/>
      <c r="H593" s="152"/>
      <c r="I593" s="152"/>
      <c r="J593" s="152"/>
      <c r="K593" s="152"/>
      <c r="L593" s="152"/>
    </row>
    <row r="594" customHeight="1" spans="1:12">
      <c r="A594" s="166" t="str">
        <f t="shared" si="17"/>
        <v>安全体系</v>
      </c>
      <c r="B594" s="167"/>
      <c r="C594" s="168" t="s">
        <v>784</v>
      </c>
      <c r="D594" s="152"/>
      <c r="E594" s="152"/>
      <c r="F594" s="152"/>
      <c r="G594" s="152"/>
      <c r="H594" s="152"/>
      <c r="I594" s="152"/>
      <c r="J594" s="152"/>
      <c r="K594" s="152"/>
      <c r="L594" s="152"/>
    </row>
    <row r="595" customHeight="1" spans="1:12">
      <c r="A595" s="166" t="str">
        <f t="shared" si="17"/>
        <v>安全体系</v>
      </c>
      <c r="B595" s="167"/>
      <c r="C595" s="168" t="s">
        <v>785</v>
      </c>
      <c r="D595" s="152"/>
      <c r="E595" s="152"/>
      <c r="F595" s="152"/>
      <c r="G595" s="152"/>
      <c r="H595" s="152"/>
      <c r="I595" s="152"/>
      <c r="J595" s="152"/>
      <c r="K595" s="152"/>
      <c r="L595" s="152"/>
    </row>
    <row r="596" customHeight="1" spans="1:12">
      <c r="A596" s="166" t="str">
        <f t="shared" si="17"/>
        <v>安全体系</v>
      </c>
      <c r="B596" s="167"/>
      <c r="C596" s="168" t="s">
        <v>786</v>
      </c>
      <c r="D596" s="152"/>
      <c r="E596" s="152"/>
      <c r="F596" s="152"/>
      <c r="G596" s="152"/>
      <c r="H596" s="152"/>
      <c r="I596" s="152"/>
      <c r="J596" s="152"/>
      <c r="K596" s="152"/>
      <c r="L596" s="152"/>
    </row>
    <row r="597" customHeight="1" spans="1:12">
      <c r="A597" s="166" t="str">
        <f t="shared" si="17"/>
        <v>安全体系</v>
      </c>
      <c r="B597" s="167" t="s">
        <v>787</v>
      </c>
      <c r="C597" s="167" t="s">
        <v>788</v>
      </c>
      <c r="D597" s="152"/>
      <c r="E597" s="152"/>
      <c r="F597" s="152"/>
      <c r="G597" s="152"/>
      <c r="H597" s="152"/>
      <c r="I597" s="152"/>
      <c r="J597" s="152"/>
      <c r="K597" s="152"/>
      <c r="L597" s="152"/>
    </row>
    <row r="598" customHeight="1" spans="1:12">
      <c r="A598" s="166" t="str">
        <f t="shared" si="17"/>
        <v>安全体系</v>
      </c>
      <c r="B598" s="167"/>
      <c r="C598" s="167" t="s">
        <v>789</v>
      </c>
      <c r="D598" s="152"/>
      <c r="E598" s="152"/>
      <c r="F598" s="152"/>
      <c r="G598" s="152"/>
      <c r="H598" s="152"/>
      <c r="I598" s="152"/>
      <c r="J598" s="152"/>
      <c r="K598" s="152"/>
      <c r="L598" s="152"/>
    </row>
    <row r="599" customHeight="1" spans="1:12">
      <c r="A599" s="166" t="str">
        <f t="shared" si="17"/>
        <v>安全体系</v>
      </c>
      <c r="B599" s="167"/>
      <c r="C599" s="167" t="s">
        <v>790</v>
      </c>
      <c r="D599" s="152"/>
      <c r="E599" s="152"/>
      <c r="F599" s="152"/>
      <c r="G599" s="152"/>
      <c r="H599" s="152"/>
      <c r="I599" s="152"/>
      <c r="J599" s="152"/>
      <c r="K599" s="152"/>
      <c r="L599" s="152"/>
    </row>
    <row r="600" customHeight="1" spans="1:12">
      <c r="A600" s="166" t="str">
        <f t="shared" si="17"/>
        <v>安全体系</v>
      </c>
      <c r="B600" s="167" t="s">
        <v>791</v>
      </c>
      <c r="C600" s="167" t="s">
        <v>792</v>
      </c>
      <c r="D600" s="152"/>
      <c r="E600" s="152"/>
      <c r="F600" s="152"/>
      <c r="G600" s="152"/>
      <c r="H600" s="152"/>
      <c r="I600" s="152"/>
      <c r="J600" s="152"/>
      <c r="K600" s="152"/>
      <c r="L600" s="152"/>
    </row>
    <row r="601" customHeight="1" spans="1:12">
      <c r="A601" s="166" t="str">
        <f t="shared" si="17"/>
        <v>安全体系</v>
      </c>
      <c r="B601" s="167"/>
      <c r="C601" s="167" t="s">
        <v>793</v>
      </c>
      <c r="D601" s="152"/>
      <c r="E601" s="152"/>
      <c r="F601" s="152"/>
      <c r="G601" s="152"/>
      <c r="H601" s="152"/>
      <c r="I601" s="152"/>
      <c r="J601" s="152"/>
      <c r="K601" s="152"/>
      <c r="L601" s="152"/>
    </row>
    <row r="602" customHeight="1" spans="1:12">
      <c r="A602" s="166" t="str">
        <f t="shared" si="17"/>
        <v>安全体系</v>
      </c>
      <c r="B602" s="167" t="s">
        <v>794</v>
      </c>
      <c r="C602" s="167" t="s">
        <v>795</v>
      </c>
      <c r="D602" s="152"/>
      <c r="E602" s="152"/>
      <c r="F602" s="152"/>
      <c r="G602" s="152"/>
      <c r="H602" s="152"/>
      <c r="I602" s="152"/>
      <c r="J602" s="152"/>
      <c r="K602" s="152"/>
      <c r="L602" s="152"/>
    </row>
    <row r="603" customHeight="1" spans="1:12">
      <c r="A603" s="166" t="str">
        <f t="shared" si="17"/>
        <v>安全体系</v>
      </c>
      <c r="B603" s="167" t="s">
        <v>796</v>
      </c>
      <c r="C603" s="169" t="s">
        <v>797</v>
      </c>
      <c r="D603" s="152"/>
      <c r="E603" s="152"/>
      <c r="F603" s="152"/>
      <c r="G603" s="152"/>
      <c r="H603" s="152"/>
      <c r="I603" s="152"/>
      <c r="J603" s="152"/>
      <c r="K603" s="152"/>
      <c r="L603" s="152"/>
    </row>
    <row r="604" customHeight="1" spans="1:12">
      <c r="A604" s="166" t="str">
        <f t="shared" si="17"/>
        <v>安全体系</v>
      </c>
      <c r="B604" s="167" t="s">
        <v>798</v>
      </c>
      <c r="C604" s="167" t="s">
        <v>799</v>
      </c>
      <c r="D604" s="152"/>
      <c r="E604" s="152"/>
      <c r="F604" s="152"/>
      <c r="G604" s="152"/>
      <c r="H604" s="152"/>
      <c r="I604" s="152"/>
      <c r="J604" s="152"/>
      <c r="K604" s="152"/>
      <c r="L604" s="152"/>
    </row>
    <row r="605" customHeight="1" spans="1:12">
      <c r="A605" s="166" t="str">
        <f t="shared" si="17"/>
        <v>安全体系</v>
      </c>
      <c r="B605" s="167"/>
      <c r="C605" s="167" t="s">
        <v>800</v>
      </c>
      <c r="D605" s="152"/>
      <c r="E605" s="152"/>
      <c r="F605" s="152"/>
      <c r="G605" s="152"/>
      <c r="H605" s="152"/>
      <c r="I605" s="152"/>
      <c r="J605" s="152"/>
      <c r="K605" s="152"/>
      <c r="L605" s="152"/>
    </row>
    <row r="606" customHeight="1" spans="1:12">
      <c r="A606" s="166" t="str">
        <f t="shared" si="17"/>
        <v>安全体系</v>
      </c>
      <c r="B606" s="167"/>
      <c r="C606" s="167" t="s">
        <v>801</v>
      </c>
      <c r="D606" s="152"/>
      <c r="E606" s="152"/>
      <c r="F606" s="152"/>
      <c r="G606" s="152"/>
      <c r="H606" s="152"/>
      <c r="I606" s="152"/>
      <c r="J606" s="152"/>
      <c r="K606" s="152"/>
      <c r="L606" s="152"/>
    </row>
    <row r="607" customHeight="1" spans="1:12">
      <c r="A607" s="166" t="str">
        <f t="shared" si="17"/>
        <v>安全体系</v>
      </c>
      <c r="B607" s="167"/>
      <c r="C607" s="167" t="s">
        <v>802</v>
      </c>
      <c r="D607" s="152"/>
      <c r="E607" s="152"/>
      <c r="F607" s="152"/>
      <c r="G607" s="152"/>
      <c r="H607" s="152"/>
      <c r="I607" s="152"/>
      <c r="J607" s="152"/>
      <c r="K607" s="152"/>
      <c r="L607" s="152"/>
    </row>
    <row r="608" customHeight="1" spans="1:12">
      <c r="A608" s="166" t="str">
        <f t="shared" si="17"/>
        <v>安全体系</v>
      </c>
      <c r="B608" s="167" t="s">
        <v>803</v>
      </c>
      <c r="C608" s="167" t="s">
        <v>804</v>
      </c>
      <c r="D608" s="152"/>
      <c r="E608" s="152"/>
      <c r="F608" s="152"/>
      <c r="G608" s="152"/>
      <c r="H608" s="152"/>
      <c r="I608" s="152"/>
      <c r="J608" s="152"/>
      <c r="K608" s="152"/>
      <c r="L608" s="152"/>
    </row>
    <row r="609" customHeight="1" spans="1:12">
      <c r="A609" s="166" t="str">
        <f t="shared" si="17"/>
        <v>安全体系</v>
      </c>
      <c r="B609" s="167"/>
      <c r="C609" s="167" t="s">
        <v>805</v>
      </c>
      <c r="D609" s="152"/>
      <c r="E609" s="152"/>
      <c r="F609" s="152"/>
      <c r="G609" s="152"/>
      <c r="H609" s="152"/>
      <c r="I609" s="152"/>
      <c r="J609" s="152"/>
      <c r="K609" s="152"/>
      <c r="L609" s="152"/>
    </row>
    <row r="610" customHeight="1" spans="1:12">
      <c r="A610" s="166" t="str">
        <f t="shared" si="17"/>
        <v>安全体系</v>
      </c>
      <c r="B610" s="167"/>
      <c r="C610" s="167" t="s">
        <v>806</v>
      </c>
      <c r="D610" s="152"/>
      <c r="E610" s="152"/>
      <c r="F610" s="152"/>
      <c r="G610" s="152"/>
      <c r="H610" s="152"/>
      <c r="I610" s="152"/>
      <c r="J610" s="152"/>
      <c r="K610" s="152"/>
      <c r="L610" s="152"/>
    </row>
    <row r="611" customHeight="1" spans="1:12">
      <c r="A611" s="166" t="str">
        <f t="shared" si="17"/>
        <v>安全体系</v>
      </c>
      <c r="B611" s="167"/>
      <c r="C611" s="167" t="s">
        <v>807</v>
      </c>
      <c r="D611" s="152"/>
      <c r="E611" s="152"/>
      <c r="F611" s="152"/>
      <c r="G611" s="152"/>
      <c r="H611" s="152"/>
      <c r="I611" s="152"/>
      <c r="J611" s="152"/>
      <c r="K611" s="152"/>
      <c r="L611" s="152"/>
    </row>
    <row r="612" customHeight="1" spans="1:12">
      <c r="A612" s="166" t="str">
        <f t="shared" si="17"/>
        <v>安全体系</v>
      </c>
      <c r="B612" s="167"/>
      <c r="C612" s="167" t="s">
        <v>808</v>
      </c>
      <c r="D612" s="152"/>
      <c r="E612" s="152"/>
      <c r="F612" s="152"/>
      <c r="G612" s="152"/>
      <c r="H612" s="152"/>
      <c r="I612" s="152"/>
      <c r="J612" s="152"/>
      <c r="K612" s="152"/>
      <c r="L612" s="152"/>
    </row>
    <row r="613" customHeight="1" spans="1:12">
      <c r="A613" s="166" t="str">
        <f t="shared" si="17"/>
        <v>安全体系</v>
      </c>
      <c r="B613" s="167" t="s">
        <v>809</v>
      </c>
      <c r="C613" s="167" t="s">
        <v>810</v>
      </c>
      <c r="D613" s="152"/>
      <c r="E613" s="152"/>
      <c r="F613" s="152"/>
      <c r="G613" s="152"/>
      <c r="H613" s="152"/>
      <c r="I613" s="152"/>
      <c r="J613" s="152"/>
      <c r="K613" s="152"/>
      <c r="L613" s="152"/>
    </row>
    <row r="614" customHeight="1" spans="1:12">
      <c r="A614" s="166" t="str">
        <f t="shared" si="17"/>
        <v>安全体系</v>
      </c>
      <c r="B614" s="167"/>
      <c r="C614" s="167" t="s">
        <v>811</v>
      </c>
      <c r="D614" s="152"/>
      <c r="E614" s="152"/>
      <c r="F614" s="152"/>
      <c r="G614" s="152"/>
      <c r="H614" s="152"/>
      <c r="I614" s="152"/>
      <c r="J614" s="152"/>
      <c r="K614" s="152"/>
      <c r="L614" s="152"/>
    </row>
    <row r="615" customHeight="1" spans="1:12">
      <c r="A615" s="166" t="str">
        <f t="shared" si="17"/>
        <v>安全体系</v>
      </c>
      <c r="B615" s="167"/>
      <c r="C615" s="167" t="s">
        <v>812</v>
      </c>
      <c r="D615" s="152"/>
      <c r="E615" s="152"/>
      <c r="F615" s="152"/>
      <c r="G615" s="152"/>
      <c r="H615" s="152"/>
      <c r="I615" s="152"/>
      <c r="J615" s="152"/>
      <c r="K615" s="152"/>
      <c r="L615" s="152"/>
    </row>
    <row r="616" customHeight="1" spans="1:12">
      <c r="A616" s="166" t="str">
        <f t="shared" si="17"/>
        <v>安全体系</v>
      </c>
      <c r="B616" s="167"/>
      <c r="C616" s="167" t="s">
        <v>813</v>
      </c>
      <c r="D616" s="152"/>
      <c r="E616" s="152"/>
      <c r="F616" s="152"/>
      <c r="G616" s="152"/>
      <c r="H616" s="152"/>
      <c r="I616" s="152"/>
      <c r="J616" s="152"/>
      <c r="K616" s="152"/>
      <c r="L616" s="152"/>
    </row>
    <row r="617" customHeight="1" spans="1:12">
      <c r="A617" s="166" t="str">
        <f t="shared" si="17"/>
        <v>安全体系</v>
      </c>
      <c r="B617" s="167"/>
      <c r="C617" s="167" t="s">
        <v>814</v>
      </c>
      <c r="D617" s="152"/>
      <c r="E617" s="152"/>
      <c r="F617" s="152"/>
      <c r="G617" s="152"/>
      <c r="H617" s="152"/>
      <c r="I617" s="152"/>
      <c r="J617" s="152"/>
      <c r="K617" s="152"/>
      <c r="L617" s="152"/>
    </row>
    <row r="618" customHeight="1" spans="1:12">
      <c r="A618" s="166" t="str">
        <f t="shared" si="17"/>
        <v>安全体系</v>
      </c>
      <c r="B618" s="167" t="s">
        <v>815</v>
      </c>
      <c r="C618" s="167" t="s">
        <v>816</v>
      </c>
      <c r="D618" s="152"/>
      <c r="E618" s="152"/>
      <c r="F618" s="152"/>
      <c r="G618" s="152"/>
      <c r="H618" s="152"/>
      <c r="I618" s="152"/>
      <c r="J618" s="152"/>
      <c r="K618" s="152"/>
      <c r="L618" s="152"/>
    </row>
    <row r="619" customHeight="1" spans="1:12">
      <c r="A619" s="166" t="str">
        <f t="shared" si="17"/>
        <v>安全体系</v>
      </c>
      <c r="B619" s="167" t="s">
        <v>817</v>
      </c>
      <c r="C619" s="167" t="s">
        <v>818</v>
      </c>
      <c r="D619" s="152"/>
      <c r="E619" s="152"/>
      <c r="F619" s="152"/>
      <c r="G619" s="152"/>
      <c r="H619" s="152"/>
      <c r="I619" s="152"/>
      <c r="J619" s="152"/>
      <c r="K619" s="152"/>
      <c r="L619" s="152"/>
    </row>
    <row r="620" customHeight="1" spans="1:12">
      <c r="A620" s="166" t="str">
        <f t="shared" si="17"/>
        <v>安全体系</v>
      </c>
      <c r="B620" s="167" t="s">
        <v>819</v>
      </c>
      <c r="C620" s="170" t="s">
        <v>820</v>
      </c>
      <c r="D620" s="152"/>
      <c r="E620" s="152"/>
      <c r="F620" s="152"/>
      <c r="G620" s="152"/>
      <c r="H620" s="152"/>
      <c r="I620" s="152"/>
      <c r="J620" s="152"/>
      <c r="K620" s="152"/>
      <c r="L620" s="152"/>
    </row>
    <row r="621" customHeight="1" spans="1:12">
      <c r="A621" s="166" t="str">
        <f t="shared" si="17"/>
        <v>安全体系</v>
      </c>
      <c r="B621" s="167" t="s">
        <v>821</v>
      </c>
      <c r="C621" s="167" t="s">
        <v>822</v>
      </c>
      <c r="D621" s="152"/>
      <c r="E621" s="152"/>
      <c r="F621" s="152"/>
      <c r="G621" s="152"/>
      <c r="H621" s="152"/>
      <c r="I621" s="152"/>
      <c r="J621" s="152"/>
      <c r="K621" s="152"/>
      <c r="L621" s="152"/>
    </row>
    <row r="622" customHeight="1" spans="1:12">
      <c r="A622" s="166" t="str">
        <f t="shared" ref="A622:A633" si="18">A621</f>
        <v>安全体系</v>
      </c>
      <c r="B622" s="167"/>
      <c r="C622" s="167" t="s">
        <v>823</v>
      </c>
      <c r="D622" s="152"/>
      <c r="E622" s="152"/>
      <c r="F622" s="152"/>
      <c r="G622" s="152"/>
      <c r="H622" s="152"/>
      <c r="I622" s="152"/>
      <c r="J622" s="152"/>
      <c r="K622" s="152"/>
      <c r="L622" s="152"/>
    </row>
    <row r="623" customHeight="1" spans="1:12">
      <c r="A623" s="166" t="str">
        <f t="shared" si="18"/>
        <v>安全体系</v>
      </c>
      <c r="B623" s="167" t="s">
        <v>824</v>
      </c>
      <c r="C623" s="167" t="s">
        <v>825</v>
      </c>
      <c r="D623" s="152"/>
      <c r="E623" s="152"/>
      <c r="F623" s="152"/>
      <c r="G623" s="152"/>
      <c r="H623" s="152"/>
      <c r="I623" s="152"/>
      <c r="J623" s="152"/>
      <c r="K623" s="152"/>
      <c r="L623" s="152"/>
    </row>
    <row r="624" customHeight="1" spans="1:12">
      <c r="A624" s="166" t="str">
        <f t="shared" si="18"/>
        <v>安全体系</v>
      </c>
      <c r="B624" s="167"/>
      <c r="C624" s="167" t="s">
        <v>826</v>
      </c>
      <c r="D624" s="152"/>
      <c r="E624" s="152"/>
      <c r="F624" s="152"/>
      <c r="G624" s="152"/>
      <c r="H624" s="152"/>
      <c r="I624" s="152"/>
      <c r="J624" s="152"/>
      <c r="K624" s="152"/>
      <c r="L624" s="152"/>
    </row>
    <row r="625" customHeight="1" spans="1:12">
      <c r="A625" s="166" t="str">
        <f t="shared" si="18"/>
        <v>安全体系</v>
      </c>
      <c r="B625" s="167"/>
      <c r="C625" s="167" t="s">
        <v>827</v>
      </c>
      <c r="D625" s="152"/>
      <c r="E625" s="152"/>
      <c r="F625" s="152"/>
      <c r="G625" s="152"/>
      <c r="H625" s="152"/>
      <c r="I625" s="152"/>
      <c r="J625" s="152"/>
      <c r="K625" s="152"/>
      <c r="L625" s="152"/>
    </row>
    <row r="626" customHeight="1" spans="1:12">
      <c r="A626" s="166" t="str">
        <f t="shared" si="18"/>
        <v>安全体系</v>
      </c>
      <c r="B626" s="167"/>
      <c r="C626" s="167" t="s">
        <v>828</v>
      </c>
      <c r="D626" s="152"/>
      <c r="E626" s="152"/>
      <c r="F626" s="152"/>
      <c r="G626" s="152"/>
      <c r="H626" s="152"/>
      <c r="I626" s="152"/>
      <c r="J626" s="152"/>
      <c r="K626" s="152"/>
      <c r="L626" s="152"/>
    </row>
    <row r="627" customHeight="1" spans="1:12">
      <c r="A627" s="166" t="str">
        <f t="shared" si="18"/>
        <v>安全体系</v>
      </c>
      <c r="B627" s="167"/>
      <c r="C627" s="167" t="s">
        <v>829</v>
      </c>
      <c r="D627" s="152"/>
      <c r="E627" s="152"/>
      <c r="F627" s="152"/>
      <c r="G627" s="152"/>
      <c r="H627" s="152"/>
      <c r="I627" s="152"/>
      <c r="J627" s="152"/>
      <c r="K627" s="152"/>
      <c r="L627" s="152"/>
    </row>
    <row r="628" customHeight="1" spans="1:12">
      <c r="A628" s="166" t="str">
        <f t="shared" si="18"/>
        <v>安全体系</v>
      </c>
      <c r="B628" s="167"/>
      <c r="C628" s="167" t="s">
        <v>830</v>
      </c>
      <c r="D628" s="152"/>
      <c r="E628" s="152"/>
      <c r="F628" s="152"/>
      <c r="G628" s="152"/>
      <c r="H628" s="152"/>
      <c r="I628" s="152"/>
      <c r="J628" s="152"/>
      <c r="K628" s="152"/>
      <c r="L628" s="152"/>
    </row>
    <row r="629" customHeight="1" spans="1:12">
      <c r="A629" s="166" t="str">
        <f t="shared" si="18"/>
        <v>安全体系</v>
      </c>
      <c r="B629" s="167" t="s">
        <v>831</v>
      </c>
      <c r="C629" s="167" t="s">
        <v>832</v>
      </c>
      <c r="D629" s="152"/>
      <c r="E629" s="152"/>
      <c r="F629" s="152"/>
      <c r="G629" s="152"/>
      <c r="H629" s="152"/>
      <c r="I629" s="152"/>
      <c r="J629" s="152"/>
      <c r="K629" s="152"/>
      <c r="L629" s="152"/>
    </row>
    <row r="630" customHeight="1" spans="1:12">
      <c r="A630" s="166" t="str">
        <f t="shared" si="18"/>
        <v>安全体系</v>
      </c>
      <c r="B630" s="167"/>
      <c r="C630" s="167" t="s">
        <v>833</v>
      </c>
      <c r="D630" s="152"/>
      <c r="E630" s="152"/>
      <c r="F630" s="152"/>
      <c r="G630" s="152"/>
      <c r="H630" s="152"/>
      <c r="I630" s="152"/>
      <c r="J630" s="152"/>
      <c r="K630" s="152"/>
      <c r="L630" s="152"/>
    </row>
    <row r="631" customHeight="1" spans="1:12">
      <c r="A631" s="166" t="str">
        <f t="shared" si="18"/>
        <v>安全体系</v>
      </c>
      <c r="B631" s="167" t="s">
        <v>834</v>
      </c>
      <c r="C631" s="167" t="s">
        <v>835</v>
      </c>
      <c r="D631" s="152"/>
      <c r="E631" s="152"/>
      <c r="F631" s="152"/>
      <c r="G631" s="152"/>
      <c r="H631" s="152"/>
      <c r="I631" s="152"/>
      <c r="J631" s="152"/>
      <c r="K631" s="152"/>
      <c r="L631" s="152"/>
    </row>
    <row r="632" customHeight="1" spans="1:12">
      <c r="A632" s="166" t="str">
        <f t="shared" si="18"/>
        <v>安全体系</v>
      </c>
      <c r="B632" s="167" t="s">
        <v>836</v>
      </c>
      <c r="C632" s="167" t="s">
        <v>837</v>
      </c>
      <c r="D632" s="152"/>
      <c r="E632" s="152"/>
      <c r="F632" s="152"/>
      <c r="G632" s="152"/>
      <c r="H632" s="152"/>
      <c r="I632" s="152"/>
      <c r="J632" s="152"/>
      <c r="K632" s="152"/>
      <c r="L632" s="152"/>
    </row>
    <row r="633" customHeight="1" spans="1:12">
      <c r="A633" s="166" t="str">
        <f t="shared" si="18"/>
        <v>安全体系</v>
      </c>
      <c r="B633" s="167" t="s">
        <v>838</v>
      </c>
      <c r="C633" s="167" t="s">
        <v>839</v>
      </c>
      <c r="D633" s="152"/>
      <c r="E633" s="152"/>
      <c r="F633" s="152"/>
      <c r="G633" s="152"/>
      <c r="H633" s="152"/>
      <c r="I633" s="152"/>
      <c r="J633" s="152"/>
      <c r="K633" s="152"/>
      <c r="L633" s="152"/>
    </row>
    <row r="634" customHeight="1" spans="1:12">
      <c r="A634" s="152" t="s">
        <v>840</v>
      </c>
      <c r="B634" s="158" t="s">
        <v>739</v>
      </c>
      <c r="C634" s="168" t="s">
        <v>841</v>
      </c>
      <c r="D634" s="152"/>
      <c r="E634" s="152"/>
      <c r="F634" s="152"/>
      <c r="G634" s="152"/>
      <c r="H634" s="152"/>
      <c r="I634" s="152"/>
      <c r="J634" s="152"/>
      <c r="K634" s="152"/>
      <c r="L634" s="152"/>
    </row>
    <row r="635" customHeight="1" spans="1:12">
      <c r="A635" s="152" t="str">
        <f>A634</f>
        <v>环境体系</v>
      </c>
      <c r="B635" s="158" t="s">
        <v>842</v>
      </c>
      <c r="C635" s="169" t="s">
        <v>843</v>
      </c>
      <c r="D635" s="152"/>
      <c r="E635" s="152"/>
      <c r="F635" s="152"/>
      <c r="G635" s="152"/>
      <c r="H635" s="152"/>
      <c r="I635" s="152"/>
      <c r="J635" s="152"/>
      <c r="K635" s="152"/>
      <c r="L635" s="152"/>
    </row>
    <row r="636" customHeight="1" spans="1:12">
      <c r="A636" s="152" t="str">
        <f>A635</f>
        <v>环境体系</v>
      </c>
      <c r="B636" s="158" t="s">
        <v>844</v>
      </c>
      <c r="C636" s="169" t="s">
        <v>845</v>
      </c>
      <c r="D636" s="152"/>
      <c r="E636" s="152"/>
      <c r="F636" s="152"/>
      <c r="G636" s="152"/>
      <c r="H636" s="152"/>
      <c r="I636" s="152"/>
      <c r="J636" s="152"/>
      <c r="K636" s="152"/>
      <c r="L636" s="152"/>
    </row>
    <row r="637" customHeight="1" spans="1:12">
      <c r="A637" s="152" t="str">
        <f t="shared" ref="A637:A670" si="19">A636</f>
        <v>环境体系</v>
      </c>
      <c r="B637" s="158"/>
      <c r="C637" s="169" t="s">
        <v>846</v>
      </c>
      <c r="D637" s="152"/>
      <c r="E637" s="152"/>
      <c r="F637" s="152"/>
      <c r="G637" s="152"/>
      <c r="H637" s="152"/>
      <c r="I637" s="152"/>
      <c r="J637" s="152"/>
      <c r="K637" s="152"/>
      <c r="L637" s="152"/>
    </row>
    <row r="638" customHeight="1" spans="1:12">
      <c r="A638" s="152" t="str">
        <f t="shared" si="19"/>
        <v>环境体系</v>
      </c>
      <c r="B638" s="158"/>
      <c r="C638" s="169" t="s">
        <v>847</v>
      </c>
      <c r="D638" s="152"/>
      <c r="E638" s="152"/>
      <c r="F638" s="152"/>
      <c r="G638" s="152"/>
      <c r="H638" s="152"/>
      <c r="I638" s="152"/>
      <c r="J638" s="152"/>
      <c r="K638" s="152"/>
      <c r="L638" s="152"/>
    </row>
    <row r="639" customHeight="1" spans="1:12">
      <c r="A639" s="152" t="str">
        <f t="shared" si="19"/>
        <v>环境体系</v>
      </c>
      <c r="B639" s="158" t="s">
        <v>848</v>
      </c>
      <c r="C639" s="169" t="s">
        <v>849</v>
      </c>
      <c r="D639" s="152"/>
      <c r="E639" s="152"/>
      <c r="F639" s="152"/>
      <c r="G639" s="152"/>
      <c r="H639" s="152"/>
      <c r="I639" s="152"/>
      <c r="J639" s="152"/>
      <c r="K639" s="152"/>
      <c r="L639" s="152"/>
    </row>
    <row r="640" customHeight="1" spans="1:12">
      <c r="A640" s="152" t="str">
        <f t="shared" si="19"/>
        <v>环境体系</v>
      </c>
      <c r="B640" s="158"/>
      <c r="C640" s="169" t="s">
        <v>850</v>
      </c>
      <c r="D640" s="152"/>
      <c r="E640" s="152"/>
      <c r="F640" s="152"/>
      <c r="G640" s="152"/>
      <c r="H640" s="152"/>
      <c r="I640" s="152"/>
      <c r="J640" s="152"/>
      <c r="K640" s="152"/>
      <c r="L640" s="152"/>
    </row>
    <row r="641" customHeight="1" spans="1:12">
      <c r="A641" s="152" t="str">
        <f t="shared" si="19"/>
        <v>环境体系</v>
      </c>
      <c r="B641" s="158" t="s">
        <v>851</v>
      </c>
      <c r="C641" s="169" t="s">
        <v>852</v>
      </c>
      <c r="D641" s="152"/>
      <c r="E641" s="152"/>
      <c r="F641" s="152"/>
      <c r="G641" s="152"/>
      <c r="H641" s="152"/>
      <c r="I641" s="152"/>
      <c r="J641" s="152"/>
      <c r="K641" s="152"/>
      <c r="L641" s="152"/>
    </row>
    <row r="642" customHeight="1" spans="1:12">
      <c r="A642" s="152" t="str">
        <f t="shared" si="19"/>
        <v>环境体系</v>
      </c>
      <c r="B642" s="158"/>
      <c r="C642" s="169" t="s">
        <v>853</v>
      </c>
      <c r="D642" s="152"/>
      <c r="E642" s="152"/>
      <c r="F642" s="152"/>
      <c r="G642" s="152"/>
      <c r="H642" s="152"/>
      <c r="I642" s="152"/>
      <c r="J642" s="152"/>
      <c r="K642" s="152"/>
      <c r="L642" s="152"/>
    </row>
    <row r="643" customHeight="1" spans="1:12">
      <c r="A643" s="152" t="str">
        <f t="shared" si="19"/>
        <v>环境体系</v>
      </c>
      <c r="B643" s="158"/>
      <c r="C643" s="169" t="s">
        <v>854</v>
      </c>
      <c r="D643" s="152"/>
      <c r="E643" s="152"/>
      <c r="F643" s="152"/>
      <c r="G643" s="152"/>
      <c r="H643" s="152"/>
      <c r="I643" s="152"/>
      <c r="J643" s="152"/>
      <c r="K643" s="152"/>
      <c r="L643" s="152"/>
    </row>
    <row r="644" customHeight="1" spans="1:12">
      <c r="A644" s="152" t="str">
        <f t="shared" si="19"/>
        <v>环境体系</v>
      </c>
      <c r="B644" s="158" t="s">
        <v>855</v>
      </c>
      <c r="C644" s="169" t="s">
        <v>856</v>
      </c>
      <c r="D644" s="152"/>
      <c r="E644" s="152"/>
      <c r="F644" s="152"/>
      <c r="G644" s="152"/>
      <c r="H644" s="152"/>
      <c r="I644" s="152"/>
      <c r="J644" s="152"/>
      <c r="K644" s="152"/>
      <c r="L644" s="152"/>
    </row>
    <row r="645" customHeight="1" spans="1:12">
      <c r="A645" s="152" t="str">
        <f t="shared" si="19"/>
        <v>环境体系</v>
      </c>
      <c r="B645" s="158"/>
      <c r="C645" s="169" t="s">
        <v>857</v>
      </c>
      <c r="D645" s="152"/>
      <c r="E645" s="152"/>
      <c r="F645" s="152"/>
      <c r="G645" s="152"/>
      <c r="H645" s="152"/>
      <c r="I645" s="152"/>
      <c r="J645" s="152"/>
      <c r="K645" s="152"/>
      <c r="L645" s="152"/>
    </row>
    <row r="646" customHeight="1" spans="1:12">
      <c r="A646" s="152" t="str">
        <f t="shared" si="19"/>
        <v>环境体系</v>
      </c>
      <c r="B646" s="158"/>
      <c r="C646" s="169" t="s">
        <v>858</v>
      </c>
      <c r="D646" s="152"/>
      <c r="E646" s="152"/>
      <c r="F646" s="152"/>
      <c r="G646" s="152"/>
      <c r="H646" s="152"/>
      <c r="I646" s="152"/>
      <c r="J646" s="152"/>
      <c r="K646" s="152"/>
      <c r="L646" s="152"/>
    </row>
    <row r="647" customHeight="1" spans="1:12">
      <c r="A647" s="152" t="str">
        <f t="shared" si="19"/>
        <v>环境体系</v>
      </c>
      <c r="B647" s="158"/>
      <c r="C647" s="169" t="s">
        <v>859</v>
      </c>
      <c r="D647" s="152"/>
      <c r="E647" s="152"/>
      <c r="F647" s="152"/>
      <c r="G647" s="152"/>
      <c r="H647" s="152"/>
      <c r="I647" s="152"/>
      <c r="J647" s="152"/>
      <c r="K647" s="152"/>
      <c r="L647" s="152"/>
    </row>
    <row r="648" customHeight="1" spans="1:12">
      <c r="A648" s="152" t="str">
        <f t="shared" si="19"/>
        <v>环境体系</v>
      </c>
      <c r="B648" s="158"/>
      <c r="C648" s="169" t="s">
        <v>860</v>
      </c>
      <c r="D648" s="152"/>
      <c r="E648" s="152"/>
      <c r="F648" s="152"/>
      <c r="G648" s="152"/>
      <c r="H648" s="152"/>
      <c r="I648" s="152"/>
      <c r="J648" s="152"/>
      <c r="K648" s="152"/>
      <c r="L648" s="152"/>
    </row>
    <row r="649" customHeight="1" spans="1:12">
      <c r="A649" s="152" t="str">
        <f t="shared" si="19"/>
        <v>环境体系</v>
      </c>
      <c r="B649" s="158" t="s">
        <v>861</v>
      </c>
      <c r="C649" s="169" t="s">
        <v>862</v>
      </c>
      <c r="D649" s="152"/>
      <c r="E649" s="152"/>
      <c r="F649" s="152"/>
      <c r="G649" s="152"/>
      <c r="H649" s="152"/>
      <c r="I649" s="152"/>
      <c r="J649" s="152"/>
      <c r="K649" s="152"/>
      <c r="L649" s="152"/>
    </row>
    <row r="650" customHeight="1" spans="1:12">
      <c r="A650" s="152" t="str">
        <f t="shared" si="19"/>
        <v>环境体系</v>
      </c>
      <c r="B650" s="158" t="s">
        <v>863</v>
      </c>
      <c r="C650" s="169" t="s">
        <v>864</v>
      </c>
      <c r="D650" s="152"/>
      <c r="E650" s="152"/>
      <c r="F650" s="152"/>
      <c r="G650" s="152"/>
      <c r="H650" s="152"/>
      <c r="I650" s="152"/>
      <c r="J650" s="152"/>
      <c r="K650" s="152"/>
      <c r="L650" s="152"/>
    </row>
    <row r="651" customHeight="1" spans="1:12">
      <c r="A651" s="152" t="str">
        <f t="shared" si="19"/>
        <v>环境体系</v>
      </c>
      <c r="B651" s="158" t="s">
        <v>865</v>
      </c>
      <c r="C651" s="169" t="s">
        <v>866</v>
      </c>
      <c r="D651" s="152"/>
      <c r="E651" s="152"/>
      <c r="F651" s="152"/>
      <c r="G651" s="152"/>
      <c r="H651" s="152"/>
      <c r="I651" s="152"/>
      <c r="J651" s="152"/>
      <c r="K651" s="152"/>
      <c r="L651" s="152"/>
    </row>
    <row r="652" customHeight="1" spans="1:12">
      <c r="A652" s="152" t="str">
        <f t="shared" si="19"/>
        <v>环境体系</v>
      </c>
      <c r="B652" s="158"/>
      <c r="C652" s="169" t="s">
        <v>867</v>
      </c>
      <c r="D652" s="152"/>
      <c r="E652" s="152"/>
      <c r="F652" s="152"/>
      <c r="G652" s="152"/>
      <c r="H652" s="152"/>
      <c r="I652" s="152"/>
      <c r="J652" s="152"/>
      <c r="K652" s="152"/>
      <c r="L652" s="152"/>
    </row>
    <row r="653" customHeight="1" spans="1:12">
      <c r="A653" s="152" t="str">
        <f t="shared" si="19"/>
        <v>环境体系</v>
      </c>
      <c r="B653" s="158" t="s">
        <v>868</v>
      </c>
      <c r="C653" s="169" t="s">
        <v>869</v>
      </c>
      <c r="D653" s="152"/>
      <c r="E653" s="152"/>
      <c r="F653" s="152"/>
      <c r="G653" s="152"/>
      <c r="H653" s="152"/>
      <c r="I653" s="152"/>
      <c r="J653" s="152"/>
      <c r="K653" s="152"/>
      <c r="L653" s="152"/>
    </row>
    <row r="654" customHeight="1" spans="1:12">
      <c r="A654" s="152" t="str">
        <f t="shared" si="19"/>
        <v>环境体系</v>
      </c>
      <c r="B654" s="158"/>
      <c r="C654" s="169" t="s">
        <v>870</v>
      </c>
      <c r="D654" s="152"/>
      <c r="E654" s="152"/>
      <c r="F654" s="152"/>
      <c r="G654" s="152"/>
      <c r="H654" s="152"/>
      <c r="I654" s="152"/>
      <c r="J654" s="152"/>
      <c r="K654" s="152"/>
      <c r="L654" s="152"/>
    </row>
    <row r="655" customHeight="1" spans="1:12">
      <c r="A655" s="152" t="str">
        <f t="shared" si="19"/>
        <v>环境体系</v>
      </c>
      <c r="B655" s="158" t="s">
        <v>871</v>
      </c>
      <c r="C655" s="169" t="s">
        <v>872</v>
      </c>
      <c r="D655" s="152"/>
      <c r="E655" s="152"/>
      <c r="F655" s="152"/>
      <c r="G655" s="152"/>
      <c r="H655" s="152"/>
      <c r="I655" s="152"/>
      <c r="J655" s="152"/>
      <c r="K655" s="152"/>
      <c r="L655" s="152"/>
    </row>
    <row r="656" customHeight="1" spans="1:12">
      <c r="A656" s="152" t="str">
        <f t="shared" si="19"/>
        <v>环境体系</v>
      </c>
      <c r="B656" s="158"/>
      <c r="C656" s="169" t="s">
        <v>873</v>
      </c>
      <c r="D656" s="152"/>
      <c r="E656" s="152"/>
      <c r="F656" s="152"/>
      <c r="G656" s="152"/>
      <c r="H656" s="152"/>
      <c r="I656" s="152"/>
      <c r="J656" s="152"/>
      <c r="K656" s="152"/>
      <c r="L656" s="152"/>
    </row>
    <row r="657" customHeight="1" spans="1:12">
      <c r="A657" s="152" t="str">
        <f t="shared" si="19"/>
        <v>环境体系</v>
      </c>
      <c r="B657" s="158"/>
      <c r="C657" s="169" t="s">
        <v>874</v>
      </c>
      <c r="D657" s="152"/>
      <c r="E657" s="152"/>
      <c r="F657" s="152"/>
      <c r="G657" s="152"/>
      <c r="H657" s="152"/>
      <c r="I657" s="152"/>
      <c r="J657" s="152"/>
      <c r="K657" s="152"/>
      <c r="L657" s="152"/>
    </row>
    <row r="658" customHeight="1" spans="1:12">
      <c r="A658" s="152" t="str">
        <f t="shared" si="19"/>
        <v>环境体系</v>
      </c>
      <c r="B658" s="158" t="s">
        <v>875</v>
      </c>
      <c r="C658" s="139" t="s">
        <v>876</v>
      </c>
      <c r="D658" s="152"/>
      <c r="E658" s="152"/>
      <c r="F658" s="152"/>
      <c r="G658" s="152"/>
      <c r="H658" s="152"/>
      <c r="I658" s="152"/>
      <c r="J658" s="152"/>
      <c r="K658" s="152"/>
      <c r="L658" s="152"/>
    </row>
    <row r="659" customHeight="1" spans="1:12">
      <c r="A659" s="152" t="str">
        <f t="shared" si="19"/>
        <v>环境体系</v>
      </c>
      <c r="B659" s="158" t="s">
        <v>877</v>
      </c>
      <c r="C659" s="139" t="s">
        <v>878</v>
      </c>
      <c r="D659" s="152"/>
      <c r="E659" s="152"/>
      <c r="F659" s="152"/>
      <c r="G659" s="152"/>
      <c r="H659" s="152"/>
      <c r="I659" s="152"/>
      <c r="J659" s="152"/>
      <c r="K659" s="152"/>
      <c r="L659" s="152"/>
    </row>
    <row r="660" customHeight="1" spans="1:12">
      <c r="A660" s="152" t="str">
        <f t="shared" si="19"/>
        <v>环境体系</v>
      </c>
      <c r="B660" s="158" t="s">
        <v>879</v>
      </c>
      <c r="C660" s="169" t="s">
        <v>880</v>
      </c>
      <c r="D660" s="152"/>
      <c r="E660" s="152"/>
      <c r="F660" s="152"/>
      <c r="G660" s="152"/>
      <c r="H660" s="152"/>
      <c r="I660" s="152"/>
      <c r="J660" s="152"/>
      <c r="K660" s="152"/>
      <c r="L660" s="152"/>
    </row>
    <row r="661" customHeight="1" spans="1:12">
      <c r="A661" s="152" t="str">
        <f t="shared" si="19"/>
        <v>环境体系</v>
      </c>
      <c r="B661" s="158"/>
      <c r="C661" s="169" t="s">
        <v>881</v>
      </c>
      <c r="D661" s="152"/>
      <c r="E661" s="152"/>
      <c r="F661" s="152"/>
      <c r="G661" s="152"/>
      <c r="H661" s="152"/>
      <c r="I661" s="152"/>
      <c r="J661" s="152"/>
      <c r="K661" s="152"/>
      <c r="L661" s="152"/>
    </row>
    <row r="662" customHeight="1" spans="1:12">
      <c r="A662" s="152" t="str">
        <f t="shared" si="19"/>
        <v>环境体系</v>
      </c>
      <c r="B662" s="158"/>
      <c r="C662" s="169" t="s">
        <v>882</v>
      </c>
      <c r="D662" s="152"/>
      <c r="E662" s="152"/>
      <c r="F662" s="152"/>
      <c r="G662" s="152"/>
      <c r="H662" s="152"/>
      <c r="I662" s="152"/>
      <c r="J662" s="152"/>
      <c r="K662" s="152"/>
      <c r="L662" s="152"/>
    </row>
    <row r="663" customHeight="1" spans="1:12">
      <c r="A663" s="152" t="str">
        <f t="shared" si="19"/>
        <v>环境体系</v>
      </c>
      <c r="B663" s="158"/>
      <c r="C663" s="169" t="s">
        <v>883</v>
      </c>
      <c r="D663" s="152"/>
      <c r="E663" s="152"/>
      <c r="F663" s="152"/>
      <c r="G663" s="152"/>
      <c r="H663" s="152"/>
      <c r="I663" s="152"/>
      <c r="J663" s="152"/>
      <c r="K663" s="152"/>
      <c r="L663" s="152"/>
    </row>
    <row r="664" customHeight="1" spans="1:12">
      <c r="A664" s="152" t="str">
        <f t="shared" si="19"/>
        <v>环境体系</v>
      </c>
      <c r="B664" s="158"/>
      <c r="C664" s="169" t="s">
        <v>884</v>
      </c>
      <c r="D664" s="152"/>
      <c r="E664" s="152"/>
      <c r="F664" s="152"/>
      <c r="G664" s="152"/>
      <c r="H664" s="152"/>
      <c r="I664" s="152"/>
      <c r="J664" s="152"/>
      <c r="K664" s="152"/>
      <c r="L664" s="152"/>
    </row>
    <row r="665" customHeight="1" spans="1:12">
      <c r="A665" s="152" t="str">
        <f t="shared" si="19"/>
        <v>环境体系</v>
      </c>
      <c r="B665" s="158"/>
      <c r="C665" s="169" t="s">
        <v>885</v>
      </c>
      <c r="D665" s="152"/>
      <c r="E665" s="152"/>
      <c r="F665" s="152"/>
      <c r="G665" s="152"/>
      <c r="H665" s="152"/>
      <c r="I665" s="152"/>
      <c r="J665" s="152"/>
      <c r="K665" s="152"/>
      <c r="L665" s="152"/>
    </row>
    <row r="666" customHeight="1" spans="1:12">
      <c r="A666" s="152" t="str">
        <f t="shared" si="19"/>
        <v>环境体系</v>
      </c>
      <c r="B666" s="158" t="s">
        <v>886</v>
      </c>
      <c r="C666" s="139" t="s">
        <v>887</v>
      </c>
      <c r="D666" s="152"/>
      <c r="E666" s="152"/>
      <c r="F666" s="152"/>
      <c r="G666" s="152"/>
      <c r="H666" s="152"/>
      <c r="I666" s="152"/>
      <c r="J666" s="152"/>
      <c r="K666" s="152"/>
      <c r="L666" s="152"/>
    </row>
    <row r="667" customHeight="1" spans="1:12">
      <c r="A667" s="152" t="str">
        <f t="shared" si="19"/>
        <v>环境体系</v>
      </c>
      <c r="B667" s="158"/>
      <c r="C667" s="139" t="s">
        <v>888</v>
      </c>
      <c r="D667" s="152"/>
      <c r="E667" s="152"/>
      <c r="F667" s="152"/>
      <c r="G667" s="152"/>
      <c r="H667" s="152"/>
      <c r="I667" s="152"/>
      <c r="J667" s="152"/>
      <c r="K667" s="152"/>
      <c r="L667" s="152"/>
    </row>
    <row r="668" customHeight="1" spans="1:12">
      <c r="A668" s="152" t="str">
        <f t="shared" si="19"/>
        <v>环境体系</v>
      </c>
      <c r="B668" s="158"/>
      <c r="C668" s="139" t="s">
        <v>889</v>
      </c>
      <c r="D668" s="152"/>
      <c r="E668" s="152"/>
      <c r="F668" s="152"/>
      <c r="G668" s="152"/>
      <c r="H668" s="152"/>
      <c r="I668" s="152"/>
      <c r="J668" s="152"/>
      <c r="K668" s="152"/>
      <c r="L668" s="152"/>
    </row>
    <row r="669" customHeight="1" spans="1:12">
      <c r="A669" s="152" t="str">
        <f t="shared" si="19"/>
        <v>环境体系</v>
      </c>
      <c r="B669" s="158" t="s">
        <v>890</v>
      </c>
      <c r="C669" s="139" t="s">
        <v>891</v>
      </c>
      <c r="D669" s="152"/>
      <c r="E669" s="152"/>
      <c r="F669" s="152"/>
      <c r="G669" s="152"/>
      <c r="H669" s="152"/>
      <c r="I669" s="152"/>
      <c r="J669" s="152"/>
      <c r="K669" s="152"/>
      <c r="L669" s="152"/>
    </row>
    <row r="670" customHeight="1" spans="1:12">
      <c r="A670" s="152" t="str">
        <f t="shared" si="19"/>
        <v>环境体系</v>
      </c>
      <c r="B670" s="158" t="s">
        <v>892</v>
      </c>
      <c r="C670" s="139" t="s">
        <v>893</v>
      </c>
      <c r="D670" s="152"/>
      <c r="E670" s="152"/>
      <c r="F670" s="152"/>
      <c r="G670" s="152"/>
      <c r="H670" s="152"/>
      <c r="I670" s="152"/>
      <c r="J670" s="152"/>
      <c r="K670" s="152"/>
      <c r="L670" s="152"/>
    </row>
    <row r="671" customHeight="1" spans="1:12">
      <c r="A671" s="140" t="s">
        <v>894</v>
      </c>
      <c r="B671" s="141" t="s">
        <v>895</v>
      </c>
      <c r="C671" s="141" t="s">
        <v>896</v>
      </c>
      <c r="D671" s="152"/>
      <c r="E671" s="152"/>
      <c r="F671" s="152"/>
      <c r="G671" s="152"/>
      <c r="H671" s="152"/>
      <c r="I671" s="152"/>
      <c r="J671" s="152"/>
      <c r="K671" s="152"/>
      <c r="L671" s="152"/>
    </row>
    <row r="672" customHeight="1" spans="1:12">
      <c r="A672" s="140" t="s">
        <v>894</v>
      </c>
      <c r="B672" s="141" t="s">
        <v>897</v>
      </c>
      <c r="C672" s="141" t="s">
        <v>896</v>
      </c>
      <c r="D672" s="152"/>
      <c r="E672" s="152"/>
      <c r="F672" s="152"/>
      <c r="G672" s="152"/>
      <c r="H672" s="152"/>
      <c r="I672" s="152"/>
      <c r="J672" s="152"/>
      <c r="K672" s="152"/>
      <c r="L672" s="152"/>
    </row>
    <row r="673" customHeight="1" spans="1:12">
      <c r="A673" s="140" t="s">
        <v>894</v>
      </c>
      <c r="B673" s="141" t="s">
        <v>898</v>
      </c>
      <c r="C673" s="141" t="s">
        <v>896</v>
      </c>
      <c r="D673" s="152"/>
      <c r="E673" s="152"/>
      <c r="F673" s="152"/>
      <c r="G673" s="152"/>
      <c r="H673" s="152"/>
      <c r="I673" s="152"/>
      <c r="J673" s="152"/>
      <c r="K673" s="152"/>
      <c r="L673" s="152"/>
    </row>
    <row r="674" customHeight="1" spans="1:12">
      <c r="A674" s="140" t="s">
        <v>894</v>
      </c>
      <c r="B674" s="141" t="s">
        <v>899</v>
      </c>
      <c r="C674" s="141" t="s">
        <v>896</v>
      </c>
      <c r="D674" s="152"/>
      <c r="E674" s="152"/>
      <c r="F674" s="152"/>
      <c r="G674" s="152"/>
      <c r="H674" s="152"/>
      <c r="I674" s="152"/>
      <c r="J674" s="152"/>
      <c r="K674" s="152"/>
      <c r="L674" s="152"/>
    </row>
    <row r="675" customHeight="1" spans="1:12">
      <c r="A675" s="140" t="s">
        <v>894</v>
      </c>
      <c r="B675" s="141" t="s">
        <v>900</v>
      </c>
      <c r="C675" s="141" t="s">
        <v>896</v>
      </c>
      <c r="D675" s="152"/>
      <c r="E675" s="152"/>
      <c r="F675" s="152"/>
      <c r="G675" s="152"/>
      <c r="H675" s="152"/>
      <c r="I675" s="152"/>
      <c r="J675" s="152"/>
      <c r="K675" s="152"/>
      <c r="L675" s="152"/>
    </row>
    <row r="676" customHeight="1" spans="1:12">
      <c r="A676" s="140" t="s">
        <v>894</v>
      </c>
      <c r="B676" s="141" t="s">
        <v>901</v>
      </c>
      <c r="C676" s="141" t="s">
        <v>896</v>
      </c>
      <c r="D676" s="152"/>
      <c r="E676" s="152"/>
      <c r="F676" s="152"/>
      <c r="G676" s="152"/>
      <c r="H676" s="152"/>
      <c r="I676" s="152"/>
      <c r="J676" s="152"/>
      <c r="K676" s="152"/>
      <c r="L676" s="152"/>
    </row>
    <row r="677" customHeight="1" spans="1:12">
      <c r="A677" s="140" t="s">
        <v>894</v>
      </c>
      <c r="B677" s="141" t="s">
        <v>902</v>
      </c>
      <c r="C677" s="141" t="s">
        <v>896</v>
      </c>
      <c r="D677" s="152"/>
      <c r="E677" s="152"/>
      <c r="F677" s="152"/>
      <c r="G677" s="152"/>
      <c r="H677" s="152"/>
      <c r="I677" s="152"/>
      <c r="J677" s="152"/>
      <c r="K677" s="152"/>
      <c r="L677" s="152"/>
    </row>
    <row r="678" customHeight="1" spans="1:12">
      <c r="A678" s="140" t="s">
        <v>894</v>
      </c>
      <c r="B678" s="141" t="s">
        <v>903</v>
      </c>
      <c r="C678" s="141" t="s">
        <v>896</v>
      </c>
      <c r="D678" s="152"/>
      <c r="E678" s="152"/>
      <c r="F678" s="152"/>
      <c r="G678" s="152"/>
      <c r="H678" s="152"/>
      <c r="I678" s="152"/>
      <c r="J678" s="152"/>
      <c r="K678" s="152"/>
      <c r="L678" s="152"/>
    </row>
    <row r="679" customHeight="1" spans="1:12">
      <c r="A679" s="171" t="s">
        <v>904</v>
      </c>
      <c r="B679" s="171"/>
      <c r="C679" s="171"/>
      <c r="D679" s="172"/>
      <c r="E679" s="172"/>
      <c r="F679" s="172"/>
      <c r="G679" s="172"/>
      <c r="H679" s="172"/>
      <c r="I679" s="172"/>
      <c r="J679" s="172"/>
      <c r="K679" s="172"/>
      <c r="L679" s="172"/>
    </row>
    <row r="680" customHeight="1" spans="1:12">
      <c r="A680" s="173" t="s">
        <v>905</v>
      </c>
      <c r="B680" s="174" t="s">
        <v>906</v>
      </c>
      <c r="C680" s="174"/>
      <c r="D680" s="173"/>
      <c r="E680" s="173"/>
      <c r="F680" s="173"/>
      <c r="G680" s="173"/>
      <c r="H680" s="173"/>
      <c r="I680" s="173"/>
      <c r="J680" s="173"/>
      <c r="K680" s="173"/>
      <c r="L680" s="173"/>
    </row>
    <row r="681" customHeight="1" spans="1:12">
      <c r="A681" s="173" t="s">
        <v>907</v>
      </c>
      <c r="B681" s="174" t="s">
        <v>908</v>
      </c>
      <c r="C681" s="174"/>
      <c r="D681" s="173"/>
      <c r="E681" s="173"/>
      <c r="F681" s="173"/>
      <c r="G681" s="173"/>
      <c r="H681" s="173"/>
      <c r="I681" s="173"/>
      <c r="J681" s="173"/>
      <c r="K681" s="173"/>
      <c r="L681" s="173"/>
    </row>
    <row r="682" customHeight="1" spans="1:12">
      <c r="A682" s="173" t="s">
        <v>909</v>
      </c>
      <c r="B682" s="174" t="s">
        <v>910</v>
      </c>
      <c r="C682" s="174"/>
      <c r="D682" s="173"/>
      <c r="E682" s="173"/>
      <c r="F682" s="173"/>
      <c r="G682" s="173"/>
      <c r="H682" s="173"/>
      <c r="I682" s="173"/>
      <c r="J682" s="173"/>
      <c r="K682" s="173"/>
      <c r="L682" s="173"/>
    </row>
    <row r="683" s="144" customFormat="1" customHeight="1" spans="1:12">
      <c r="A683" s="175"/>
      <c r="B683" s="175"/>
      <c r="C683" s="175"/>
      <c r="D683" s="175" t="s">
        <v>911</v>
      </c>
      <c r="E683" s="175" t="s">
        <v>912</v>
      </c>
      <c r="F683" s="175" t="s">
        <v>913</v>
      </c>
      <c r="G683" s="175" t="s">
        <v>911</v>
      </c>
      <c r="H683" s="175" t="s">
        <v>912</v>
      </c>
      <c r="I683" s="175" t="s">
        <v>913</v>
      </c>
      <c r="J683" s="175" t="s">
        <v>911</v>
      </c>
      <c r="K683" s="175" t="s">
        <v>912</v>
      </c>
      <c r="L683" s="175" t="s">
        <v>913</v>
      </c>
    </row>
    <row r="684" s="145" customFormat="1" customHeight="1" spans="1:12">
      <c r="A684" s="176"/>
      <c r="B684" s="176" t="s">
        <v>914</v>
      </c>
      <c r="C684" s="176" t="s">
        <v>915</v>
      </c>
      <c r="D684" s="176">
        <f>SUMPRODUCT((D5:D683="必须项")*(F5:F683="Y"))</f>
        <v>0</v>
      </c>
      <c r="E684" s="176">
        <f>COUNTIF(D5:D683,"必须项")</f>
        <v>0</v>
      </c>
      <c r="F684" s="177" t="e">
        <f>D684/E684</f>
        <v>#DIV/0!</v>
      </c>
      <c r="G684" s="176">
        <f>SUMPRODUCT((G5:G683="必须项")*(I5:I683="Y"))</f>
        <v>0</v>
      </c>
      <c r="H684" s="176">
        <f>COUNTIF(G5:G683,"必须项")</f>
        <v>0</v>
      </c>
      <c r="I684" s="177" t="e">
        <f>G684/H684</f>
        <v>#DIV/0!</v>
      </c>
      <c r="J684" s="176">
        <f>SUMPRODUCT((J5:J683="必须项")*(L5:L683="Y"))</f>
        <v>0</v>
      </c>
      <c r="K684" s="176">
        <f>COUNTIF(J5:J683,"必须项")</f>
        <v>0</v>
      </c>
      <c r="L684" s="177" t="e">
        <f>J684/K684</f>
        <v>#DIV/0!</v>
      </c>
    </row>
    <row r="685" s="146" customFormat="1" customHeight="1" spans="1:12">
      <c r="A685" s="178"/>
      <c r="B685" s="178" t="s">
        <v>914</v>
      </c>
      <c r="C685" s="178" t="s">
        <v>916</v>
      </c>
      <c r="D685" s="178">
        <f>SUMIF(D5:XFD5,D5,D684:XFD684)</f>
        <v>0</v>
      </c>
      <c r="E685" s="178">
        <f>SUMIF(E5:XFD5,E5,E684:XFD684)</f>
        <v>0</v>
      </c>
      <c r="F685" s="179" t="e">
        <f>D685/E685</f>
        <v>#DIV/0!</v>
      </c>
      <c r="G685" s="178"/>
      <c r="H685" s="178"/>
      <c r="I685" s="178"/>
      <c r="J685" s="178"/>
      <c r="K685" s="178"/>
      <c r="L685" s="178"/>
    </row>
    <row r="686" s="145" customFormat="1" customHeight="1" spans="1:12">
      <c r="A686" s="180"/>
      <c r="B686" s="180" t="s">
        <v>914</v>
      </c>
      <c r="C686" s="180" t="s">
        <v>917</v>
      </c>
      <c r="D686" s="180">
        <f>SUMPRODUCT(COUNTIFS(D5:D683,{"必须项","提升项"},F5:F683,"Y"))</f>
        <v>0</v>
      </c>
      <c r="E686" s="180">
        <f>COUNTIF(D5:D683,"必须项")+COUNTIF(D5:D683,"提升项")</f>
        <v>0</v>
      </c>
      <c r="F686" s="181" t="e">
        <f>D686/E686</f>
        <v>#DIV/0!</v>
      </c>
      <c r="G686" s="180">
        <f>SUMPRODUCT(COUNTIFS(G5:G683,{"必须项","提升项"},I5:I683,"Y"))</f>
        <v>0</v>
      </c>
      <c r="H686" s="180">
        <f>COUNTIF(G5:G683,"必须项")+COUNTIF(G5:G683,"提升项")</f>
        <v>0</v>
      </c>
      <c r="I686" s="181" t="e">
        <f>G686/H686</f>
        <v>#DIV/0!</v>
      </c>
      <c r="J686" s="180">
        <f>SUMPRODUCT(COUNTIFS(J5:J683,{"必须项","提升项"},L5:L683,"Y"))</f>
        <v>0</v>
      </c>
      <c r="K686" s="180">
        <f>COUNTIF(J5:J683,"必须项")+COUNTIF(J5:J683,"提升项")</f>
        <v>0</v>
      </c>
      <c r="L686" s="181" t="e">
        <f>J686/K686</f>
        <v>#DIV/0!</v>
      </c>
    </row>
    <row r="687" s="146" customFormat="1" customHeight="1" spans="1:12">
      <c r="A687" s="178"/>
      <c r="B687" s="178" t="s">
        <v>914</v>
      </c>
      <c r="C687" s="178" t="s">
        <v>918</v>
      </c>
      <c r="D687" s="178">
        <f>SUMIF(D5:XFD5,D5,D686:XFD686)</f>
        <v>0</v>
      </c>
      <c r="E687" s="178">
        <f>SUMIF(E5:XFD5,E5,E686:XFD686)</f>
        <v>0</v>
      </c>
      <c r="F687" s="179" t="e">
        <f>D687/E687</f>
        <v>#DIV/0!</v>
      </c>
      <c r="G687" s="178"/>
      <c r="H687" s="178"/>
      <c r="I687" s="178"/>
      <c r="J687" s="178"/>
      <c r="K687" s="178"/>
      <c r="L687" s="178"/>
    </row>
    <row r="688" s="144" customFormat="1" customHeight="1" spans="1:12">
      <c r="A688" s="182"/>
      <c r="B688" s="182" t="s">
        <v>919</v>
      </c>
      <c r="C688" s="182" t="s">
        <v>920</v>
      </c>
      <c r="D688" s="182"/>
      <c r="E688" s="182"/>
      <c r="F688" s="182">
        <f>E684-D684</f>
        <v>0</v>
      </c>
      <c r="G688" s="182"/>
      <c r="H688" s="182"/>
      <c r="I688" s="182">
        <f>H684-G684</f>
        <v>0</v>
      </c>
      <c r="J688" s="182"/>
      <c r="K688" s="182"/>
      <c r="L688" s="182">
        <f>K684-J684</f>
        <v>0</v>
      </c>
    </row>
    <row r="689" s="144" customFormat="1" customHeight="1" spans="1:12">
      <c r="A689" s="182"/>
      <c r="B689" s="182" t="s">
        <v>919</v>
      </c>
      <c r="C689" s="182" t="s">
        <v>921</v>
      </c>
      <c r="D689" s="183"/>
      <c r="E689" s="182"/>
      <c r="F689" s="182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2024年度年度培训计划表'!#REF!,"*"&amp;D3&amp;"*"))</f>
        <v>#REF!</v>
      </c>
      <c r="G689" s="183"/>
      <c r="H689" s="182"/>
      <c r="I689" s="182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2024年度年度培训计划表'!#REF!,"*"&amp;G3&amp;"*"))</f>
        <v>#REF!</v>
      </c>
      <c r="J689" s="183"/>
      <c r="K689" s="182"/>
      <c r="L689" s="182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2024年度年度培训计划表'!#REF!,"*"&amp;J3&amp;"*"))</f>
        <v>#REF!</v>
      </c>
    </row>
    <row r="690" s="144" customFormat="1" customHeight="1" spans="1:12">
      <c r="A690" s="182"/>
      <c r="B690" s="182" t="s">
        <v>919</v>
      </c>
      <c r="C690" s="182" t="s">
        <v>922</v>
      </c>
      <c r="D690" s="183"/>
      <c r="E690" s="182"/>
      <c r="F690" s="182" t="e">
        <f>F688-F689</f>
        <v>#REF!</v>
      </c>
      <c r="G690" s="183"/>
      <c r="H690" s="182"/>
      <c r="I690" s="182" t="e">
        <f>I688-I689</f>
        <v>#REF!</v>
      </c>
      <c r="J690" s="183"/>
      <c r="K690" s="182"/>
      <c r="L690" s="182" t="e">
        <f>L688-L689</f>
        <v>#REF!</v>
      </c>
    </row>
    <row r="691" s="144" customFormat="1" customHeight="1" spans="1:12">
      <c r="A691" s="180"/>
      <c r="B691" s="180" t="s">
        <v>919</v>
      </c>
      <c r="C691" s="180" t="s">
        <v>923</v>
      </c>
      <c r="D691" s="180"/>
      <c r="E691" s="180"/>
      <c r="F691" s="180">
        <f>E686-D686</f>
        <v>0</v>
      </c>
      <c r="G691" s="180"/>
      <c r="H691" s="180"/>
      <c r="I691" s="180">
        <f>H686-G686</f>
        <v>0</v>
      </c>
      <c r="J691" s="180"/>
      <c r="K691" s="180"/>
      <c r="L691" s="180">
        <f>K686-J686</f>
        <v>0</v>
      </c>
    </row>
    <row r="692" s="144" customFormat="1" customHeight="1" spans="1:12">
      <c r="A692" s="180"/>
      <c r="B692" s="180" t="s">
        <v>919</v>
      </c>
      <c r="C692" s="180" t="s">
        <v>924</v>
      </c>
      <c r="D692" s="184"/>
      <c r="E692" s="180"/>
      <c r="F692" s="180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2024年度年度培训计划表'!#REF!,"*"&amp;D3&amp;"*"))+SUMPRODUCT(COUNTIFS('01 2024年度年度培训计划表'!$D$4:$D$9853,{"*本岗位技能清单评估差距*","*多技能岗位技能清单评估差距*"},'01 2024年度年度培训计划表'!#REF!,"提升项",'01 2024年度年度培训计划表'!#REF!,"",'01 2024年度年度培训计划表'!#REF!,"*"&amp;D3&amp;"*"))+SUMPRODUCT(COUNTIFS('01 2024年度年度培训计划表'!$D$4:$D$9853,{"*本岗位技能清单评估差距*","*多技能岗位技能清单评估差距*"},'01 2024年度年度培训计划表'!#REF!,"必须项、提升项",'01 2024年度年度培训计划表'!#REF!,"",'01 2024年度年度培训计划表'!#REF!,"*"&amp;D3&amp;"*"))</f>
        <v>#REF!</v>
      </c>
      <c r="G692" s="184"/>
      <c r="H692" s="180"/>
      <c r="I692" s="180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2024年度年度培训计划表'!#REF!,"*"&amp;G3&amp;"*"))+SUMPRODUCT(COUNTIFS('01 2024年度年度培训计划表'!$D$4:$D$9853,{"*本岗位技能清单评估差距*","*多技能岗位技能清单评估差距*"},'01 2024年度年度培训计划表'!#REF!,"提升项",'01 2024年度年度培训计划表'!#REF!,"",'01 2024年度年度培训计划表'!#REF!,"*"&amp;G3&amp;"*"))+SUMPRODUCT(COUNTIFS('01 2024年度年度培训计划表'!$D$4:$D$9853,{"*本岗位技能清单评估差距*","*多技能岗位技能清单评估差距*"},'01 2024年度年度培训计划表'!#REF!,"必须项、提升项",'01 2024年度年度培训计划表'!#REF!,"",'01 2024年度年度培训计划表'!#REF!,"*"&amp;G3&amp;"*"))</f>
        <v>#REF!</v>
      </c>
      <c r="J692" s="184"/>
      <c r="K692" s="180"/>
      <c r="L692" s="180" t="e">
        <f>SUMPRODUCT(COUNTIFS('01 2024年度年度培训计划表'!$D$4:$D$9853,{"*本岗位技能清单评估差距*","*多技能岗位技能清单评估差距*"},'01 2024年度年度培训计划表'!#REF!,"必须项",'01 2024年度年度培训计划表'!#REF!,"",'01 2024年度年度培训计划表'!#REF!,"*"&amp;J3&amp;"*"))+SUMPRODUCT(COUNTIFS('01 2024年度年度培训计划表'!$D$4:$D$9853,{"*本岗位技能清单评估差距*","*多技能岗位技能清单评估差距*"},'01 2024年度年度培训计划表'!#REF!,"提升项",'01 2024年度年度培训计划表'!#REF!,"",'01 2024年度年度培训计划表'!#REF!,"*"&amp;J3&amp;"*"))+SUMPRODUCT(COUNTIFS('01 2024年度年度培训计划表'!$D$4:$D$9853,{"*本岗位技能清单评估差距*","*多技能岗位技能清单评估差距*"},'01 2024年度年度培训计划表'!#REF!,"必须项、提升项",'01 2024年度年度培训计划表'!#REF!,"",'01 2024年度年度培训计划表'!#REF!,"*"&amp;J3&amp;"*"))</f>
        <v>#REF!</v>
      </c>
    </row>
    <row r="693" customHeight="1" spans="1:12">
      <c r="A693" s="180"/>
      <c r="B693" s="180" t="s">
        <v>919</v>
      </c>
      <c r="C693" s="180" t="s">
        <v>925</v>
      </c>
      <c r="D693" s="184"/>
      <c r="E693" s="180"/>
      <c r="F693" s="180" t="e">
        <f>F691-F692</f>
        <v>#REF!</v>
      </c>
      <c r="G693" s="184"/>
      <c r="H693" s="180"/>
      <c r="I693" s="180" t="e">
        <f>I691-I692</f>
        <v>#REF!</v>
      </c>
      <c r="J693" s="184"/>
      <c r="K693" s="180"/>
      <c r="L693" s="180" t="e">
        <f>L691-L692</f>
        <v>#REF!</v>
      </c>
    </row>
    <row r="694" s="144" customFormat="1" customHeight="1" spans="1:12">
      <c r="A694" s="185"/>
      <c r="B694" s="185" t="s">
        <v>919</v>
      </c>
      <c r="C694" s="185" t="s">
        <v>926</v>
      </c>
      <c r="D694" s="186"/>
      <c r="E694" s="185"/>
      <c r="F694" s="185">
        <f>SUMPRODUCT(COUNTIFS(D5:D683,{"必须项","提升项"},F5:F683,""))</f>
        <v>0</v>
      </c>
      <c r="G694" s="186"/>
      <c r="H694" s="185"/>
      <c r="I694" s="185">
        <f>SUMPRODUCT(COUNTIFS(G5:G683,{"必须项","提升项"},I5:I683,""))</f>
        <v>0</v>
      </c>
      <c r="J694" s="186"/>
      <c r="K694" s="185"/>
      <c r="L694" s="185">
        <f>SUMPRODUCT(COUNTIFS(J5:J683,{"必须项","提升项"},L5:L683,""))</f>
        <v>0</v>
      </c>
    </row>
    <row r="695" customHeight="1" spans="1:12">
      <c r="A695" s="187"/>
      <c r="B695" s="187" t="s">
        <v>919</v>
      </c>
      <c r="C695" s="187" t="s">
        <v>927</v>
      </c>
      <c r="D695" s="187"/>
      <c r="E695" s="187"/>
      <c r="F695" s="187">
        <f>COUNTIF(F5:F683,"Y")</f>
        <v>0</v>
      </c>
      <c r="G695" s="187"/>
      <c r="H695" s="187"/>
      <c r="I695" s="187">
        <f>COUNTIF(I5:I683,"Y")</f>
        <v>0</v>
      </c>
      <c r="J695" s="187"/>
      <c r="K695" s="187"/>
      <c r="L695" s="187">
        <f>COUNTIF(L5:L683,"Y")</f>
        <v>0</v>
      </c>
    </row>
    <row r="696" customHeight="1" spans="1:12">
      <c r="A696" s="187"/>
      <c r="B696" s="187" t="s">
        <v>919</v>
      </c>
      <c r="C696" s="187" t="s">
        <v>928</v>
      </c>
      <c r="D696" s="187"/>
      <c r="E696" s="187"/>
      <c r="F696" s="187">
        <f>F695-D686</f>
        <v>0</v>
      </c>
      <c r="G696" s="187"/>
      <c r="H696" s="187"/>
      <c r="I696" s="187">
        <f>I695-G686</f>
        <v>0</v>
      </c>
      <c r="J696" s="187"/>
      <c r="K696" s="187"/>
      <c r="L696" s="187">
        <f>L695-J686</f>
        <v>0</v>
      </c>
    </row>
  </sheetData>
  <autoFilter ref="A5:L696">
    <extLst/>
  </autoFilter>
  <mergeCells count="186">
    <mergeCell ref="A1:L1"/>
    <mergeCell ref="D2:F2"/>
    <mergeCell ref="G2:I2"/>
    <mergeCell ref="J2:L2"/>
    <mergeCell ref="D3:F3"/>
    <mergeCell ref="G3:I3"/>
    <mergeCell ref="J3:L3"/>
    <mergeCell ref="E4:F4"/>
    <mergeCell ref="H4:I4"/>
    <mergeCell ref="K4:L4"/>
    <mergeCell ref="A679:C679"/>
    <mergeCell ref="D679:L679"/>
    <mergeCell ref="B680:C680"/>
    <mergeCell ref="D680:F680"/>
    <mergeCell ref="G680:I680"/>
    <mergeCell ref="J680:L680"/>
    <mergeCell ref="B681:C681"/>
    <mergeCell ref="D681:F681"/>
    <mergeCell ref="G681:I681"/>
    <mergeCell ref="J681:L681"/>
    <mergeCell ref="B682:C682"/>
    <mergeCell ref="D682:F682"/>
    <mergeCell ref="G682:I682"/>
    <mergeCell ref="J682:L682"/>
    <mergeCell ref="A2:A5"/>
    <mergeCell ref="B2:B5"/>
    <mergeCell ref="B6:B9"/>
    <mergeCell ref="B10:B12"/>
    <mergeCell ref="B13:B14"/>
    <mergeCell ref="B15:B19"/>
    <mergeCell ref="B20:B23"/>
    <mergeCell ref="B24:B27"/>
    <mergeCell ref="B28:B31"/>
    <mergeCell ref="B32:B37"/>
    <mergeCell ref="B38:B40"/>
    <mergeCell ref="B41:B44"/>
    <mergeCell ref="B45:B47"/>
    <mergeCell ref="B48:B51"/>
    <mergeCell ref="B52:B54"/>
    <mergeCell ref="B55:B59"/>
    <mergeCell ref="B60:B63"/>
    <mergeCell ref="B64:B67"/>
    <mergeCell ref="B69:B70"/>
    <mergeCell ref="B71:B72"/>
    <mergeCell ref="B73:B79"/>
    <mergeCell ref="B80:B85"/>
    <mergeCell ref="B86:B91"/>
    <mergeCell ref="B92:B95"/>
    <mergeCell ref="B96:B98"/>
    <mergeCell ref="B99:B103"/>
    <mergeCell ref="B104:B109"/>
    <mergeCell ref="B110:B114"/>
    <mergeCell ref="B115:B118"/>
    <mergeCell ref="B119:B122"/>
    <mergeCell ref="B123:B129"/>
    <mergeCell ref="B130:B133"/>
    <mergeCell ref="B134:B137"/>
    <mergeCell ref="B138:B140"/>
    <mergeCell ref="B141:B143"/>
    <mergeCell ref="B144:B146"/>
    <mergeCell ref="B147:B152"/>
    <mergeCell ref="B153:B154"/>
    <mergeCell ref="B155:B156"/>
    <mergeCell ref="B157:B158"/>
    <mergeCell ref="B159:B160"/>
    <mergeCell ref="B161:B162"/>
    <mergeCell ref="B163:B164"/>
    <mergeCell ref="B165:B169"/>
    <mergeCell ref="B170:B173"/>
    <mergeCell ref="B174:B176"/>
    <mergeCell ref="B177:B179"/>
    <mergeCell ref="B180:B183"/>
    <mergeCell ref="B184:B185"/>
    <mergeCell ref="B186:B187"/>
    <mergeCell ref="B188:B191"/>
    <mergeCell ref="B192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4"/>
    <mergeCell ref="B245:B250"/>
    <mergeCell ref="B251:B252"/>
    <mergeCell ref="B253:B254"/>
    <mergeCell ref="B255:B256"/>
    <mergeCell ref="B257:B259"/>
    <mergeCell ref="B260:B262"/>
    <mergeCell ref="B263:B265"/>
    <mergeCell ref="B266:B267"/>
    <mergeCell ref="B268:B269"/>
    <mergeCell ref="B270:B276"/>
    <mergeCell ref="B277:B278"/>
    <mergeCell ref="B279:B280"/>
    <mergeCell ref="B281:B282"/>
    <mergeCell ref="B283:B284"/>
    <mergeCell ref="B285:B289"/>
    <mergeCell ref="B290:B296"/>
    <mergeCell ref="B297:B300"/>
    <mergeCell ref="B301:B308"/>
    <mergeCell ref="B309:B312"/>
    <mergeCell ref="B313:B319"/>
    <mergeCell ref="B320:B323"/>
    <mergeCell ref="B324:B329"/>
    <mergeCell ref="B330:B332"/>
    <mergeCell ref="B333:B343"/>
    <mergeCell ref="B344:B347"/>
    <mergeCell ref="B348:B353"/>
    <mergeCell ref="B354:B358"/>
    <mergeCell ref="B359:B367"/>
    <mergeCell ref="B368:B382"/>
    <mergeCell ref="B383:B386"/>
    <mergeCell ref="B387:B390"/>
    <mergeCell ref="B391:B406"/>
    <mergeCell ref="B407:B415"/>
    <mergeCell ref="B416:B421"/>
    <mergeCell ref="B422:B425"/>
    <mergeCell ref="B427:B431"/>
    <mergeCell ref="B432:B435"/>
    <mergeCell ref="B436:B440"/>
    <mergeCell ref="B441:B445"/>
    <mergeCell ref="B446:B450"/>
    <mergeCell ref="B451:B458"/>
    <mergeCell ref="B459:B462"/>
    <mergeCell ref="B463:B468"/>
    <mergeCell ref="B469:B472"/>
    <mergeCell ref="B473:B475"/>
    <mergeCell ref="B476:B479"/>
    <mergeCell ref="B480:B482"/>
    <mergeCell ref="B483:B485"/>
    <mergeCell ref="B486:B495"/>
    <mergeCell ref="B496:B497"/>
    <mergeCell ref="B498:B501"/>
    <mergeCell ref="B502:B503"/>
    <mergeCell ref="B504:B506"/>
    <mergeCell ref="B507:B508"/>
    <mergeCell ref="B509:B511"/>
    <mergeCell ref="B512:B516"/>
    <mergeCell ref="B517:B519"/>
    <mergeCell ref="B520:B521"/>
    <mergeCell ref="B522:B524"/>
    <mergeCell ref="B525:B526"/>
    <mergeCell ref="B527:B529"/>
    <mergeCell ref="B530:B532"/>
    <mergeCell ref="B533:B534"/>
    <mergeCell ref="B535:B536"/>
    <mergeCell ref="B537:B539"/>
    <mergeCell ref="B540:B543"/>
    <mergeCell ref="B544:B545"/>
    <mergeCell ref="B546:B549"/>
    <mergeCell ref="B550:B551"/>
    <mergeCell ref="B552:B554"/>
    <mergeCell ref="B555:B556"/>
    <mergeCell ref="B558:B565"/>
    <mergeCell ref="B566:B573"/>
    <mergeCell ref="B574:B580"/>
    <mergeCell ref="B581:B584"/>
    <mergeCell ref="B585:B589"/>
    <mergeCell ref="B590:B591"/>
    <mergeCell ref="B592:B596"/>
    <mergeCell ref="B597:B599"/>
    <mergeCell ref="B600:B601"/>
    <mergeCell ref="B604:B607"/>
    <mergeCell ref="B608:B612"/>
    <mergeCell ref="B613:B617"/>
    <mergeCell ref="B621:B622"/>
    <mergeCell ref="B623:B628"/>
    <mergeCell ref="B629:B630"/>
    <mergeCell ref="B636:B638"/>
    <mergeCell ref="B639:B640"/>
    <mergeCell ref="B641:B643"/>
    <mergeCell ref="B644:B648"/>
    <mergeCell ref="B651:B652"/>
    <mergeCell ref="B653:B654"/>
    <mergeCell ref="B655:B657"/>
    <mergeCell ref="B660:B665"/>
    <mergeCell ref="B666:B668"/>
    <mergeCell ref="C2:C5"/>
  </mergeCells>
  <conditionalFormatting sqref="J2">
    <cfRule type="containsText" dxfId="0" priority="781" operator="between" text="NA">
      <formula>NOT(ISERROR(SEARCH("NA",J2)))</formula>
    </cfRule>
  </conditionalFormatting>
  <conditionalFormatting sqref="K6">
    <cfRule type="cellIs" dxfId="1" priority="792" operator="equal">
      <formula>4</formula>
    </cfRule>
    <cfRule type="cellIs" dxfId="2" priority="793" operator="equal">
      <formula>3</formula>
    </cfRule>
    <cfRule type="cellIs" dxfId="3" priority="794" operator="equal">
      <formula>2</formula>
    </cfRule>
    <cfRule type="cellIs" dxfId="1" priority="795" operator="equal">
      <formula>4</formula>
    </cfRule>
    <cfRule type="cellIs" dxfId="2" priority="796" operator="equal">
      <formula>3</formula>
    </cfRule>
    <cfRule type="cellIs" dxfId="3" priority="797" operator="equal">
      <formula>2</formula>
    </cfRule>
  </conditionalFormatting>
  <conditionalFormatting sqref="L6">
    <cfRule type="cellIs" dxfId="4" priority="790" operator="equal">
      <formula>"N"</formula>
    </cfRule>
    <cfRule type="cellIs" dxfId="2" priority="791" operator="equal">
      <formula>"Y"</formula>
    </cfRule>
  </conditionalFormatting>
  <conditionalFormatting sqref="D8:E8">
    <cfRule type="cellIs" dxfId="1" priority="89" operator="equal">
      <formula>4</formula>
    </cfRule>
    <cfRule type="cellIs" dxfId="2" priority="90" operator="equal">
      <formula>3</formula>
    </cfRule>
    <cfRule type="cellIs" dxfId="3" priority="91" operator="equal">
      <formula>2</formula>
    </cfRule>
  </conditionalFormatting>
  <conditionalFormatting sqref="D8">
    <cfRule type="cellIs" dxfId="1" priority="86" operator="equal">
      <formula>4</formula>
    </cfRule>
    <cfRule type="cellIs" dxfId="2" priority="87" operator="equal">
      <formula>3</formula>
    </cfRule>
    <cfRule type="cellIs" dxfId="3" priority="88" operator="equal">
      <formula>2</formula>
    </cfRule>
  </conditionalFormatting>
  <conditionalFormatting sqref="F8">
    <cfRule type="cellIs" dxfId="4" priority="84" operator="equal">
      <formula>"N"</formula>
    </cfRule>
    <cfRule type="cellIs" dxfId="2" priority="85" operator="equal">
      <formula>"Y"</formula>
    </cfRule>
  </conditionalFormatting>
  <conditionalFormatting sqref="J8">
    <cfRule type="cellIs" dxfId="1" priority="92" operator="equal">
      <formula>4</formula>
    </cfRule>
    <cfRule type="cellIs" dxfId="2" priority="93" operator="equal">
      <formula>3</formula>
    </cfRule>
    <cfRule type="cellIs" dxfId="3" priority="94" operator="equal">
      <formula>2</formula>
    </cfRule>
    <cfRule type="cellIs" dxfId="1" priority="95" operator="equal">
      <formula>4</formula>
    </cfRule>
    <cfRule type="cellIs" dxfId="2" priority="96" operator="equal">
      <formula>3</formula>
    </cfRule>
    <cfRule type="cellIs" dxfId="3" priority="97" operator="equal">
      <formula>2</formula>
    </cfRule>
  </conditionalFormatting>
  <conditionalFormatting sqref="G15:H15">
    <cfRule type="cellIs" dxfId="1" priority="484" operator="equal">
      <formula>4</formula>
    </cfRule>
    <cfRule type="cellIs" dxfId="2" priority="485" operator="equal">
      <formula>3</formula>
    </cfRule>
    <cfRule type="cellIs" dxfId="3" priority="486" operator="equal">
      <formula>2</formula>
    </cfRule>
  </conditionalFormatting>
  <conditionalFormatting sqref="I15">
    <cfRule type="cellIs" dxfId="4" priority="482" operator="equal">
      <formula>"N"</formula>
    </cfRule>
    <cfRule type="cellIs" dxfId="2" priority="483" operator="equal">
      <formula>"Y"</formula>
    </cfRule>
  </conditionalFormatting>
  <conditionalFormatting sqref="J15:K15">
    <cfRule type="cellIs" dxfId="1" priority="479" operator="equal">
      <formula>4</formula>
    </cfRule>
    <cfRule type="cellIs" dxfId="2" priority="480" operator="equal">
      <formula>3</formula>
    </cfRule>
    <cfRule type="cellIs" dxfId="3" priority="481" operator="equal">
      <formula>2</formula>
    </cfRule>
  </conditionalFormatting>
  <conditionalFormatting sqref="L15">
    <cfRule type="cellIs" dxfId="4" priority="477" operator="equal">
      <formula>"N"</formula>
    </cfRule>
    <cfRule type="cellIs" dxfId="2" priority="478" operator="equal">
      <formula>"Y"</formula>
    </cfRule>
  </conditionalFormatting>
  <conditionalFormatting sqref="G16:H16">
    <cfRule type="cellIs" dxfId="1" priority="114" operator="equal">
      <formula>4</formula>
    </cfRule>
    <cfRule type="cellIs" dxfId="2" priority="115" operator="equal">
      <formula>3</formula>
    </cfRule>
    <cfRule type="cellIs" dxfId="3" priority="116" operator="equal">
      <formula>2</formula>
    </cfRule>
  </conditionalFormatting>
  <conditionalFormatting sqref="G16">
    <cfRule type="cellIs" dxfId="1" priority="111" operator="equal">
      <formula>4</formula>
    </cfRule>
    <cfRule type="cellIs" dxfId="2" priority="112" operator="equal">
      <formula>3</formula>
    </cfRule>
    <cfRule type="cellIs" dxfId="3" priority="113" operator="equal">
      <formula>2</formula>
    </cfRule>
  </conditionalFormatting>
  <conditionalFormatting sqref="I16">
    <cfRule type="cellIs" dxfId="4" priority="117" operator="equal">
      <formula>"N"</formula>
    </cfRule>
    <cfRule type="cellIs" dxfId="2" priority="118" operator="equal">
      <formula>"Y"</formula>
    </cfRule>
  </conditionalFormatting>
  <conditionalFormatting sqref="J16">
    <cfRule type="cellIs" dxfId="1" priority="435" operator="equal">
      <formula>4</formula>
    </cfRule>
    <cfRule type="cellIs" dxfId="2" priority="436" operator="equal">
      <formula>3</formula>
    </cfRule>
    <cfRule type="cellIs" dxfId="3" priority="437" operator="equal">
      <formula>2</formula>
    </cfRule>
    <cfRule type="cellIs" dxfId="1" priority="438" operator="equal">
      <formula>4</formula>
    </cfRule>
    <cfRule type="cellIs" dxfId="2" priority="439" operator="equal">
      <formula>3</formula>
    </cfRule>
    <cfRule type="cellIs" dxfId="3" priority="440" operator="equal">
      <formula>2</formula>
    </cfRule>
  </conditionalFormatting>
  <conditionalFormatting sqref="K16">
    <cfRule type="cellIs" dxfId="1" priority="443" operator="equal">
      <formula>4</formula>
    </cfRule>
    <cfRule type="cellIs" dxfId="2" priority="444" operator="equal">
      <formula>3</formula>
    </cfRule>
    <cfRule type="cellIs" dxfId="3" priority="445" operator="equal">
      <formula>2</formula>
    </cfRule>
  </conditionalFormatting>
  <conditionalFormatting sqref="L16">
    <cfRule type="cellIs" dxfId="4" priority="441" operator="equal">
      <formula>"N"</formula>
    </cfRule>
    <cfRule type="cellIs" dxfId="2" priority="442" operator="equal">
      <formula>"Y"</formula>
    </cfRule>
  </conditionalFormatting>
  <conditionalFormatting sqref="G17:H17">
    <cfRule type="cellIs" dxfId="1" priority="474" operator="equal">
      <formula>4</formula>
    </cfRule>
    <cfRule type="cellIs" dxfId="2" priority="475" operator="equal">
      <formula>3</formula>
    </cfRule>
    <cfRule type="cellIs" dxfId="3" priority="476" operator="equal">
      <formula>2</formula>
    </cfRule>
  </conditionalFormatting>
  <conditionalFormatting sqref="I17">
    <cfRule type="cellIs" dxfId="4" priority="472" operator="equal">
      <formula>"N"</formula>
    </cfRule>
    <cfRule type="cellIs" dxfId="2" priority="473" operator="equal">
      <formula>"Y"</formula>
    </cfRule>
  </conditionalFormatting>
  <conditionalFormatting sqref="J17:K17">
    <cfRule type="cellIs" dxfId="1" priority="469" operator="equal">
      <formula>4</formula>
    </cfRule>
    <cfRule type="cellIs" dxfId="2" priority="470" operator="equal">
      <formula>3</formula>
    </cfRule>
    <cfRule type="cellIs" dxfId="3" priority="471" operator="equal">
      <formula>2</formula>
    </cfRule>
  </conditionalFormatting>
  <conditionalFormatting sqref="L17">
    <cfRule type="cellIs" dxfId="4" priority="401" operator="equal">
      <formula>"N"</formula>
    </cfRule>
    <cfRule type="cellIs" dxfId="2" priority="402" operator="equal">
      <formula>"Y"</formula>
    </cfRule>
  </conditionalFormatting>
  <conditionalFormatting sqref="G18:H18">
    <cfRule type="cellIs" dxfId="1" priority="464" operator="equal">
      <formula>4</formula>
    </cfRule>
    <cfRule type="cellIs" dxfId="2" priority="465" operator="equal">
      <formula>3</formula>
    </cfRule>
    <cfRule type="cellIs" dxfId="3" priority="466" operator="equal">
      <formula>2</formula>
    </cfRule>
  </conditionalFormatting>
  <conditionalFormatting sqref="I18">
    <cfRule type="cellIs" dxfId="4" priority="462" operator="equal">
      <formula>"N"</formula>
    </cfRule>
    <cfRule type="cellIs" dxfId="2" priority="463" operator="equal">
      <formula>"Y"</formula>
    </cfRule>
  </conditionalFormatting>
  <conditionalFormatting sqref="J18:K18">
    <cfRule type="cellIs" dxfId="1" priority="459" operator="equal">
      <formula>4</formula>
    </cfRule>
    <cfRule type="cellIs" dxfId="2" priority="460" operator="equal">
      <formula>3</formula>
    </cfRule>
    <cfRule type="cellIs" dxfId="3" priority="461" operator="equal">
      <formula>2</formula>
    </cfRule>
  </conditionalFormatting>
  <conditionalFormatting sqref="L18">
    <cfRule type="cellIs" dxfId="4" priority="399" operator="equal">
      <formula>"N"</formula>
    </cfRule>
    <cfRule type="cellIs" dxfId="2" priority="400" operator="equal">
      <formula>"Y"</formula>
    </cfRule>
  </conditionalFormatting>
  <conditionalFormatting sqref="G19:H19">
    <cfRule type="cellIs" dxfId="1" priority="122" operator="equal">
      <formula>4</formula>
    </cfRule>
    <cfRule type="cellIs" dxfId="2" priority="123" operator="equal">
      <formula>3</formula>
    </cfRule>
    <cfRule type="cellIs" dxfId="3" priority="124" operator="equal">
      <formula>2</formula>
    </cfRule>
  </conditionalFormatting>
  <conditionalFormatting sqref="G19">
    <cfRule type="cellIs" dxfId="1" priority="119" operator="equal">
      <formula>4</formula>
    </cfRule>
    <cfRule type="cellIs" dxfId="2" priority="120" operator="equal">
      <formula>3</formula>
    </cfRule>
    <cfRule type="cellIs" dxfId="3" priority="121" operator="equal">
      <formula>2</formula>
    </cfRule>
  </conditionalFormatting>
  <conditionalFormatting sqref="I19">
    <cfRule type="cellIs" dxfId="4" priority="125" operator="equal">
      <formula>"N"</formula>
    </cfRule>
    <cfRule type="cellIs" dxfId="2" priority="126" operator="equal">
      <formula>"Y"</formula>
    </cfRule>
  </conditionalFormatting>
  <conditionalFormatting sqref="J19">
    <cfRule type="cellIs" dxfId="1" priority="414" operator="equal">
      <formula>4</formula>
    </cfRule>
    <cfRule type="cellIs" dxfId="2" priority="415" operator="equal">
      <formula>3</formula>
    </cfRule>
    <cfRule type="cellIs" dxfId="3" priority="416" operator="equal">
      <formula>2</formula>
    </cfRule>
    <cfRule type="cellIs" dxfId="1" priority="417" operator="equal">
      <formula>4</formula>
    </cfRule>
    <cfRule type="cellIs" dxfId="2" priority="418" operator="equal">
      <formula>3</formula>
    </cfRule>
    <cfRule type="cellIs" dxfId="3" priority="419" operator="equal">
      <formula>2</formula>
    </cfRule>
  </conditionalFormatting>
  <conditionalFormatting sqref="K19">
    <cfRule type="cellIs" dxfId="1" priority="422" operator="equal">
      <formula>4</formula>
    </cfRule>
    <cfRule type="cellIs" dxfId="2" priority="423" operator="equal">
      <formula>3</formula>
    </cfRule>
    <cfRule type="cellIs" dxfId="3" priority="424" operator="equal">
      <formula>2</formula>
    </cfRule>
  </conditionalFormatting>
  <conditionalFormatting sqref="L19">
    <cfRule type="cellIs" dxfId="4" priority="420" operator="equal">
      <formula>"N"</formula>
    </cfRule>
    <cfRule type="cellIs" dxfId="2" priority="421" operator="equal">
      <formula>"Y"</formula>
    </cfRule>
  </conditionalFormatting>
  <conditionalFormatting sqref="G20:H20">
    <cfRule type="cellIs" dxfId="1" priority="432" operator="equal">
      <formula>4</formula>
    </cfRule>
    <cfRule type="cellIs" dxfId="2" priority="433" operator="equal">
      <formula>3</formula>
    </cfRule>
    <cfRule type="cellIs" dxfId="3" priority="434" operator="equal">
      <formula>2</formula>
    </cfRule>
  </conditionalFormatting>
  <conditionalFormatting sqref="I20">
    <cfRule type="cellIs" dxfId="4" priority="430" operator="equal">
      <formula>"N"</formula>
    </cfRule>
    <cfRule type="cellIs" dxfId="2" priority="431" operator="equal">
      <formula>"Y"</formula>
    </cfRule>
  </conditionalFormatting>
  <conditionalFormatting sqref="J20:K20">
    <cfRule type="cellIs" dxfId="1" priority="427" operator="equal">
      <formula>4</formula>
    </cfRule>
    <cfRule type="cellIs" dxfId="2" priority="428" operator="equal">
      <formula>3</formula>
    </cfRule>
    <cfRule type="cellIs" dxfId="3" priority="429" operator="equal">
      <formula>2</formula>
    </cfRule>
  </conditionalFormatting>
  <conditionalFormatting sqref="L20">
    <cfRule type="cellIs" dxfId="4" priority="397" operator="equal">
      <formula>"N"</formula>
    </cfRule>
    <cfRule type="cellIs" dxfId="2" priority="398" operator="equal">
      <formula>"Y"</formula>
    </cfRule>
  </conditionalFormatting>
  <conditionalFormatting sqref="G21:H21">
    <cfRule type="cellIs" dxfId="1" priority="394" operator="equal">
      <formula>4</formula>
    </cfRule>
    <cfRule type="cellIs" dxfId="2" priority="395" operator="equal">
      <formula>3</formula>
    </cfRule>
    <cfRule type="cellIs" dxfId="3" priority="396" operator="equal">
      <formula>2</formula>
    </cfRule>
  </conditionalFormatting>
  <conditionalFormatting sqref="I21">
    <cfRule type="cellIs" dxfId="4" priority="392" operator="equal">
      <formula>"N"</formula>
    </cfRule>
    <cfRule type="cellIs" dxfId="2" priority="393" operator="equal">
      <formula>"Y"</formula>
    </cfRule>
  </conditionalFormatting>
  <conditionalFormatting sqref="J21:K21">
    <cfRule type="cellIs" dxfId="1" priority="379" operator="equal">
      <formula>4</formula>
    </cfRule>
    <cfRule type="cellIs" dxfId="2" priority="380" operator="equal">
      <formula>3</formula>
    </cfRule>
    <cfRule type="cellIs" dxfId="3" priority="381" operator="equal">
      <formula>2</formula>
    </cfRule>
  </conditionalFormatting>
  <conditionalFormatting sqref="L21">
    <cfRule type="cellIs" dxfId="4" priority="377" operator="equal">
      <formula>"N"</formula>
    </cfRule>
    <cfRule type="cellIs" dxfId="2" priority="378" operator="equal">
      <formula>"Y"</formula>
    </cfRule>
  </conditionalFormatting>
  <conditionalFormatting sqref="G22:H22">
    <cfRule type="cellIs" dxfId="1" priority="389" operator="equal">
      <formula>4</formula>
    </cfRule>
    <cfRule type="cellIs" dxfId="2" priority="390" operator="equal">
      <formula>3</formula>
    </cfRule>
    <cfRule type="cellIs" dxfId="3" priority="391" operator="equal">
      <formula>2</formula>
    </cfRule>
  </conditionalFormatting>
  <conditionalFormatting sqref="I22">
    <cfRule type="cellIs" dxfId="4" priority="387" operator="equal">
      <formula>"N"</formula>
    </cfRule>
    <cfRule type="cellIs" dxfId="2" priority="388" operator="equal">
      <formula>"Y"</formula>
    </cfRule>
  </conditionalFormatting>
  <conditionalFormatting sqref="J22:K22">
    <cfRule type="cellIs" dxfId="1" priority="374" operator="equal">
      <formula>4</formula>
    </cfRule>
    <cfRule type="cellIs" dxfId="2" priority="375" operator="equal">
      <formula>3</formula>
    </cfRule>
    <cfRule type="cellIs" dxfId="3" priority="376" operator="equal">
      <formula>2</formula>
    </cfRule>
  </conditionalFormatting>
  <conditionalFormatting sqref="L22">
    <cfRule type="cellIs" dxfId="4" priority="372" operator="equal">
      <formula>"N"</formula>
    </cfRule>
    <cfRule type="cellIs" dxfId="2" priority="373" operator="equal">
      <formula>"Y"</formula>
    </cfRule>
  </conditionalFormatting>
  <conditionalFormatting sqref="G23:H23">
    <cfRule type="cellIs" dxfId="1" priority="384" operator="equal">
      <formula>4</formula>
    </cfRule>
    <cfRule type="cellIs" dxfId="2" priority="385" operator="equal">
      <formula>3</formula>
    </cfRule>
    <cfRule type="cellIs" dxfId="3" priority="386" operator="equal">
      <formula>2</formula>
    </cfRule>
  </conditionalFormatting>
  <conditionalFormatting sqref="I23">
    <cfRule type="cellIs" dxfId="4" priority="382" operator="equal">
      <formula>"N"</formula>
    </cfRule>
    <cfRule type="cellIs" dxfId="2" priority="383" operator="equal">
      <formula>"Y"</formula>
    </cfRule>
  </conditionalFormatting>
  <conditionalFormatting sqref="J23">
    <cfRule type="cellIs" dxfId="1" priority="292" operator="equal">
      <formula>4</formula>
    </cfRule>
    <cfRule type="cellIs" dxfId="2" priority="293" operator="equal">
      <formula>3</formula>
    </cfRule>
    <cfRule type="cellIs" dxfId="3" priority="294" operator="equal">
      <formula>2</formula>
    </cfRule>
    <cfRule type="cellIs" dxfId="1" priority="295" operator="equal">
      <formula>4</formula>
    </cfRule>
    <cfRule type="cellIs" dxfId="2" priority="296" operator="equal">
      <formula>3</formula>
    </cfRule>
    <cfRule type="cellIs" dxfId="3" priority="297" operator="equal">
      <formula>2</formula>
    </cfRule>
  </conditionalFormatting>
  <conditionalFormatting sqref="K23">
    <cfRule type="cellIs" dxfId="1" priority="300" operator="equal">
      <formula>4</formula>
    </cfRule>
    <cfRule type="cellIs" dxfId="2" priority="301" operator="equal">
      <formula>3</formula>
    </cfRule>
    <cfRule type="cellIs" dxfId="3" priority="302" operator="equal">
      <formula>2</formula>
    </cfRule>
  </conditionalFormatting>
  <conditionalFormatting sqref="L23">
    <cfRule type="cellIs" dxfId="4" priority="298" operator="equal">
      <formula>"N"</formula>
    </cfRule>
    <cfRule type="cellIs" dxfId="2" priority="299" operator="equal">
      <formula>"Y"</formula>
    </cfRule>
  </conditionalFormatting>
  <conditionalFormatting sqref="G24:H24">
    <cfRule type="cellIs" dxfId="1" priority="369" operator="equal">
      <formula>4</formula>
    </cfRule>
    <cfRule type="cellIs" dxfId="2" priority="370" operator="equal">
      <formula>3</formula>
    </cfRule>
    <cfRule type="cellIs" dxfId="3" priority="371" operator="equal">
      <formula>2</formula>
    </cfRule>
  </conditionalFormatting>
  <conditionalFormatting sqref="I24">
    <cfRule type="cellIs" dxfId="4" priority="367" operator="equal">
      <formula>"N"</formula>
    </cfRule>
    <cfRule type="cellIs" dxfId="2" priority="368" operator="equal">
      <formula>"Y"</formula>
    </cfRule>
  </conditionalFormatting>
  <conditionalFormatting sqref="J24:K24">
    <cfRule type="cellIs" dxfId="1" priority="289" operator="equal">
      <formula>4</formula>
    </cfRule>
    <cfRule type="cellIs" dxfId="2" priority="290" operator="equal">
      <formula>3</formula>
    </cfRule>
    <cfRule type="cellIs" dxfId="3" priority="291" operator="equal">
      <formula>2</formula>
    </cfRule>
  </conditionalFormatting>
  <conditionalFormatting sqref="L24">
    <cfRule type="cellIs" dxfId="4" priority="287" operator="equal">
      <formula>"N"</formula>
    </cfRule>
    <cfRule type="cellIs" dxfId="2" priority="288" operator="equal">
      <formula>"Y"</formula>
    </cfRule>
  </conditionalFormatting>
  <conditionalFormatting sqref="J27">
    <cfRule type="cellIs" dxfId="1" priority="276" operator="equal">
      <formula>4</formula>
    </cfRule>
    <cfRule type="cellIs" dxfId="2" priority="277" operator="equal">
      <formula>3</formula>
    </cfRule>
    <cfRule type="cellIs" dxfId="3" priority="278" operator="equal">
      <formula>2</formula>
    </cfRule>
    <cfRule type="cellIs" dxfId="1" priority="279" operator="equal">
      <formula>4</formula>
    </cfRule>
    <cfRule type="cellIs" dxfId="2" priority="280" operator="equal">
      <formula>3</formula>
    </cfRule>
    <cfRule type="cellIs" dxfId="3" priority="281" operator="equal">
      <formula>2</formula>
    </cfRule>
  </conditionalFormatting>
  <conditionalFormatting sqref="K27">
    <cfRule type="cellIs" dxfId="1" priority="284" operator="equal">
      <formula>4</formula>
    </cfRule>
    <cfRule type="cellIs" dxfId="2" priority="285" operator="equal">
      <formula>3</formula>
    </cfRule>
    <cfRule type="cellIs" dxfId="3" priority="286" operator="equal">
      <formula>2</formula>
    </cfRule>
  </conditionalFormatting>
  <conditionalFormatting sqref="L27">
    <cfRule type="cellIs" dxfId="4" priority="282" operator="equal">
      <formula>"N"</formula>
    </cfRule>
    <cfRule type="cellIs" dxfId="2" priority="283" operator="equal">
      <formula>"Y"</formula>
    </cfRule>
  </conditionalFormatting>
  <conditionalFormatting sqref="J28:K28">
    <cfRule type="cellIs" dxfId="1" priority="273" operator="equal">
      <formula>4</formula>
    </cfRule>
    <cfRule type="cellIs" dxfId="2" priority="274" operator="equal">
      <formula>3</formula>
    </cfRule>
    <cfRule type="cellIs" dxfId="3" priority="275" operator="equal">
      <formula>2</formula>
    </cfRule>
  </conditionalFormatting>
  <conditionalFormatting sqref="L28">
    <cfRule type="cellIs" dxfId="4" priority="271" operator="equal">
      <formula>"N"</formula>
    </cfRule>
    <cfRule type="cellIs" dxfId="2" priority="272" operator="equal">
      <formula>"Y"</formula>
    </cfRule>
  </conditionalFormatting>
  <conditionalFormatting sqref="J29:K29">
    <cfRule type="cellIs" dxfId="1" priority="268" operator="equal">
      <formula>4</formula>
    </cfRule>
    <cfRule type="cellIs" dxfId="2" priority="269" operator="equal">
      <formula>3</formula>
    </cfRule>
    <cfRule type="cellIs" dxfId="3" priority="270" operator="equal">
      <formula>2</formula>
    </cfRule>
  </conditionalFormatting>
  <conditionalFormatting sqref="L29">
    <cfRule type="cellIs" dxfId="4" priority="266" operator="equal">
      <formula>"N"</formula>
    </cfRule>
    <cfRule type="cellIs" dxfId="2" priority="267" operator="equal">
      <formula>"Y"</formula>
    </cfRule>
  </conditionalFormatting>
  <conditionalFormatting sqref="J30:K30">
    <cfRule type="cellIs" dxfId="1" priority="263" operator="equal">
      <formula>4</formula>
    </cfRule>
    <cfRule type="cellIs" dxfId="2" priority="264" operator="equal">
      <formula>3</formula>
    </cfRule>
    <cfRule type="cellIs" dxfId="3" priority="265" operator="equal">
      <formula>2</formula>
    </cfRule>
  </conditionalFormatting>
  <conditionalFormatting sqref="L30">
    <cfRule type="cellIs" dxfId="4" priority="261" operator="equal">
      <formula>"N"</formula>
    </cfRule>
    <cfRule type="cellIs" dxfId="2" priority="262" operator="equal">
      <formula>"Y"</formula>
    </cfRule>
  </conditionalFormatting>
  <conditionalFormatting sqref="J31">
    <cfRule type="cellIs" dxfId="1" priority="314" operator="equal">
      <formula>4</formula>
    </cfRule>
    <cfRule type="cellIs" dxfId="2" priority="315" operator="equal">
      <formula>3</formula>
    </cfRule>
    <cfRule type="cellIs" dxfId="3" priority="316" operator="equal">
      <formula>2</formula>
    </cfRule>
    <cfRule type="cellIs" dxfId="1" priority="317" operator="equal">
      <formula>4</formula>
    </cfRule>
    <cfRule type="cellIs" dxfId="2" priority="318" operator="equal">
      <formula>3</formula>
    </cfRule>
    <cfRule type="cellIs" dxfId="3" priority="319" operator="equal">
      <formula>2</formula>
    </cfRule>
  </conditionalFormatting>
  <conditionalFormatting sqref="K31">
    <cfRule type="cellIs" dxfId="1" priority="322" operator="equal">
      <formula>4</formula>
    </cfRule>
    <cfRule type="cellIs" dxfId="2" priority="323" operator="equal">
      <formula>3</formula>
    </cfRule>
    <cfRule type="cellIs" dxfId="3" priority="324" operator="equal">
      <formula>2</formula>
    </cfRule>
  </conditionalFormatting>
  <conditionalFormatting sqref="L31">
    <cfRule type="cellIs" dxfId="4" priority="320" operator="equal">
      <formula>"N"</formula>
    </cfRule>
    <cfRule type="cellIs" dxfId="2" priority="321" operator="equal">
      <formula>"Y"</formula>
    </cfRule>
  </conditionalFormatting>
  <conditionalFormatting sqref="G32:H32">
    <cfRule type="cellIs" dxfId="1" priority="354" operator="equal">
      <formula>4</formula>
    </cfRule>
    <cfRule type="cellIs" dxfId="2" priority="355" operator="equal">
      <formula>3</formula>
    </cfRule>
    <cfRule type="cellIs" dxfId="3" priority="356" operator="equal">
      <formula>2</formula>
    </cfRule>
  </conditionalFormatting>
  <conditionalFormatting sqref="I32">
    <cfRule type="cellIs" dxfId="4" priority="352" operator="equal">
      <formula>"N"</formula>
    </cfRule>
    <cfRule type="cellIs" dxfId="2" priority="353" operator="equal">
      <formula>"Y"</formula>
    </cfRule>
  </conditionalFormatting>
  <conditionalFormatting sqref="J32:K32">
    <cfRule type="cellIs" dxfId="1" priority="258" operator="equal">
      <formula>4</formula>
    </cfRule>
    <cfRule type="cellIs" dxfId="2" priority="259" operator="equal">
      <formula>3</formula>
    </cfRule>
    <cfRule type="cellIs" dxfId="3" priority="260" operator="equal">
      <formula>2</formula>
    </cfRule>
  </conditionalFormatting>
  <conditionalFormatting sqref="L32">
    <cfRule type="cellIs" dxfId="4" priority="256" operator="equal">
      <formula>"N"</formula>
    </cfRule>
    <cfRule type="cellIs" dxfId="2" priority="257" operator="equal">
      <formula>"Y"</formula>
    </cfRule>
  </conditionalFormatting>
  <conditionalFormatting sqref="G33:H33">
    <cfRule type="cellIs" dxfId="1" priority="349" operator="equal">
      <formula>4</formula>
    </cfRule>
    <cfRule type="cellIs" dxfId="2" priority="350" operator="equal">
      <formula>3</formula>
    </cfRule>
    <cfRule type="cellIs" dxfId="3" priority="351" operator="equal">
      <formula>2</formula>
    </cfRule>
  </conditionalFormatting>
  <conditionalFormatting sqref="I33">
    <cfRule type="cellIs" dxfId="4" priority="347" operator="equal">
      <formula>"N"</formula>
    </cfRule>
    <cfRule type="cellIs" dxfId="2" priority="348" operator="equal">
      <formula>"Y"</formula>
    </cfRule>
  </conditionalFormatting>
  <conditionalFormatting sqref="J33:K33">
    <cfRule type="cellIs" dxfId="1" priority="253" operator="equal">
      <formula>4</formula>
    </cfRule>
    <cfRule type="cellIs" dxfId="2" priority="254" operator="equal">
      <formula>3</formula>
    </cfRule>
    <cfRule type="cellIs" dxfId="3" priority="255" operator="equal">
      <formula>2</formula>
    </cfRule>
  </conditionalFormatting>
  <conditionalFormatting sqref="L33">
    <cfRule type="cellIs" dxfId="4" priority="251" operator="equal">
      <formula>"N"</formula>
    </cfRule>
    <cfRule type="cellIs" dxfId="2" priority="252" operator="equal">
      <formula>"Y"</formula>
    </cfRule>
  </conditionalFormatting>
  <conditionalFormatting sqref="J34">
    <cfRule type="cellIs" dxfId="1" priority="325" operator="equal">
      <formula>4</formula>
    </cfRule>
    <cfRule type="cellIs" dxfId="2" priority="326" operator="equal">
      <formula>3</formula>
    </cfRule>
    <cfRule type="cellIs" dxfId="3" priority="327" operator="equal">
      <formula>2</formula>
    </cfRule>
    <cfRule type="cellIs" dxfId="1" priority="328" operator="equal">
      <formula>4</formula>
    </cfRule>
    <cfRule type="cellIs" dxfId="2" priority="329" operator="equal">
      <formula>3</formula>
    </cfRule>
    <cfRule type="cellIs" dxfId="3" priority="330" operator="equal">
      <formula>2</formula>
    </cfRule>
  </conditionalFormatting>
  <conditionalFormatting sqref="K34">
    <cfRule type="cellIs" dxfId="1" priority="333" operator="equal">
      <formula>4</formula>
    </cfRule>
    <cfRule type="cellIs" dxfId="2" priority="334" operator="equal">
      <formula>3</formula>
    </cfRule>
    <cfRule type="cellIs" dxfId="3" priority="335" operator="equal">
      <formula>2</formula>
    </cfRule>
  </conditionalFormatting>
  <conditionalFormatting sqref="L34">
    <cfRule type="cellIs" dxfId="4" priority="331" operator="equal">
      <formula>"N"</formula>
    </cfRule>
    <cfRule type="cellIs" dxfId="2" priority="332" operator="equal">
      <formula>"Y"</formula>
    </cfRule>
  </conditionalFormatting>
  <conditionalFormatting sqref="D35:E35">
    <cfRule type="cellIs" dxfId="1" priority="746" operator="equal">
      <formula>4</formula>
    </cfRule>
    <cfRule type="cellIs" dxfId="2" priority="747" operator="equal">
      <formula>3</formula>
    </cfRule>
    <cfRule type="cellIs" dxfId="3" priority="748" operator="equal">
      <formula>2</formula>
    </cfRule>
  </conditionalFormatting>
  <conditionalFormatting sqref="D35">
    <cfRule type="cellIs" dxfId="1" priority="743" operator="equal">
      <formula>4</formula>
    </cfRule>
    <cfRule type="cellIs" dxfId="2" priority="744" operator="equal">
      <formula>3</formula>
    </cfRule>
    <cfRule type="cellIs" dxfId="3" priority="745" operator="equal">
      <formula>2</formula>
    </cfRule>
  </conditionalFormatting>
  <conditionalFormatting sqref="F35">
    <cfRule type="cellIs" dxfId="4" priority="741" operator="equal">
      <formula>"N"</formula>
    </cfRule>
    <cfRule type="cellIs" dxfId="2" priority="742" operator="equal">
      <formula>"Y"</formula>
    </cfRule>
  </conditionalFormatting>
  <conditionalFormatting sqref="J35:K35">
    <cfRule type="cellIs" dxfId="1" priority="730" operator="equal">
      <formula>4</formula>
    </cfRule>
    <cfRule type="cellIs" dxfId="2" priority="731" operator="equal">
      <formula>3</formula>
    </cfRule>
    <cfRule type="cellIs" dxfId="3" priority="732" operator="equal">
      <formula>2</formula>
    </cfRule>
  </conditionalFormatting>
  <conditionalFormatting sqref="J35">
    <cfRule type="cellIs" dxfId="1" priority="727" operator="equal">
      <formula>4</formula>
    </cfRule>
    <cfRule type="cellIs" dxfId="2" priority="728" operator="equal">
      <formula>3</formula>
    </cfRule>
    <cfRule type="cellIs" dxfId="3" priority="729" operator="equal">
      <formula>2</formula>
    </cfRule>
  </conditionalFormatting>
  <conditionalFormatting sqref="L35">
    <cfRule type="cellIs" dxfId="4" priority="725" operator="equal">
      <formula>"N"</formula>
    </cfRule>
    <cfRule type="cellIs" dxfId="2" priority="726" operator="equal">
      <formula>"Y"</formula>
    </cfRule>
  </conditionalFormatting>
  <conditionalFormatting sqref="G36:H36">
    <cfRule type="cellIs" dxfId="1" priority="698" operator="equal">
      <formula>4</formula>
    </cfRule>
    <cfRule type="cellIs" dxfId="2" priority="699" operator="equal">
      <formula>3</formula>
    </cfRule>
    <cfRule type="cellIs" dxfId="3" priority="700" operator="equal">
      <formula>2</formula>
    </cfRule>
  </conditionalFormatting>
  <conditionalFormatting sqref="I36">
    <cfRule type="cellIs" dxfId="4" priority="696" operator="equal">
      <formula>"N"</formula>
    </cfRule>
    <cfRule type="cellIs" dxfId="2" priority="697" operator="equal">
      <formula>"Y"</formula>
    </cfRule>
  </conditionalFormatting>
  <conditionalFormatting sqref="J36:K36">
    <cfRule type="cellIs" dxfId="1" priority="693" operator="equal">
      <formula>4</formula>
    </cfRule>
    <cfRule type="cellIs" dxfId="2" priority="694" operator="equal">
      <formula>3</formula>
    </cfRule>
    <cfRule type="cellIs" dxfId="3" priority="695" operator="equal">
      <formula>2</formula>
    </cfRule>
  </conditionalFormatting>
  <conditionalFormatting sqref="L36">
    <cfRule type="cellIs" dxfId="4" priority="691" operator="equal">
      <formula>"N"</formula>
    </cfRule>
    <cfRule type="cellIs" dxfId="2" priority="692" operator="equal">
      <formula>"Y"</formula>
    </cfRule>
  </conditionalFormatting>
  <conditionalFormatting sqref="D37:E37">
    <cfRule type="cellIs" dxfId="1" priority="218" operator="equal">
      <formula>4</formula>
    </cfRule>
    <cfRule type="cellIs" dxfId="2" priority="219" operator="equal">
      <formula>3</formula>
    </cfRule>
    <cfRule type="cellIs" dxfId="3" priority="220" operator="equal">
      <formula>2</formula>
    </cfRule>
  </conditionalFormatting>
  <conditionalFormatting sqref="D37">
    <cfRule type="cellIs" dxfId="1" priority="215" operator="equal">
      <formula>4</formula>
    </cfRule>
    <cfRule type="cellIs" dxfId="2" priority="216" operator="equal">
      <formula>3</formula>
    </cfRule>
    <cfRule type="cellIs" dxfId="3" priority="217" operator="equal">
      <formula>2</formula>
    </cfRule>
  </conditionalFormatting>
  <conditionalFormatting sqref="F37">
    <cfRule type="cellIs" dxfId="4" priority="213" operator="equal">
      <formula>"N"</formula>
    </cfRule>
    <cfRule type="cellIs" dxfId="2" priority="214" operator="equal">
      <formula>"Y"</formula>
    </cfRule>
  </conditionalFormatting>
  <conditionalFormatting sqref="G37:H37">
    <cfRule type="cellIs" dxfId="1" priority="138" operator="equal">
      <formula>4</formula>
    </cfRule>
    <cfRule type="cellIs" dxfId="2" priority="139" operator="equal">
      <formula>3</formula>
    </cfRule>
    <cfRule type="cellIs" dxfId="3" priority="140" operator="equal">
      <formula>2</formula>
    </cfRule>
  </conditionalFormatting>
  <conditionalFormatting sqref="G37">
    <cfRule type="cellIs" dxfId="1" priority="135" operator="equal">
      <formula>4</formula>
    </cfRule>
    <cfRule type="cellIs" dxfId="2" priority="136" operator="equal">
      <formula>3</formula>
    </cfRule>
    <cfRule type="cellIs" dxfId="3" priority="137" operator="equal">
      <formula>2</formula>
    </cfRule>
  </conditionalFormatting>
  <conditionalFormatting sqref="I37">
    <cfRule type="cellIs" dxfId="4" priority="141" operator="equal">
      <formula>"N"</formula>
    </cfRule>
    <cfRule type="cellIs" dxfId="2" priority="142" operator="equal">
      <formula>"Y"</formula>
    </cfRule>
  </conditionalFormatting>
  <conditionalFormatting sqref="J37:K37">
    <cfRule type="cellIs" dxfId="1" priority="706" operator="equal">
      <formula>4</formula>
    </cfRule>
    <cfRule type="cellIs" dxfId="2" priority="707" operator="equal">
      <formula>3</formula>
    </cfRule>
    <cfRule type="cellIs" dxfId="3" priority="708" operator="equal">
      <formula>2</formula>
    </cfRule>
  </conditionalFormatting>
  <conditionalFormatting sqref="J37">
    <cfRule type="cellIs" dxfId="1" priority="703" operator="equal">
      <formula>4</formula>
    </cfRule>
    <cfRule type="cellIs" dxfId="2" priority="704" operator="equal">
      <formula>3</formula>
    </cfRule>
    <cfRule type="cellIs" dxfId="3" priority="705" operator="equal">
      <formula>2</formula>
    </cfRule>
  </conditionalFormatting>
  <conditionalFormatting sqref="L37">
    <cfRule type="cellIs" dxfId="4" priority="701" operator="equal">
      <formula>"N"</formula>
    </cfRule>
    <cfRule type="cellIs" dxfId="2" priority="702" operator="equal">
      <formula>"Y"</formula>
    </cfRule>
  </conditionalFormatting>
  <conditionalFormatting sqref="J38:K38">
    <cfRule type="cellIs" dxfId="1" priority="248" operator="equal">
      <formula>4</formula>
    </cfRule>
    <cfRule type="cellIs" dxfId="2" priority="249" operator="equal">
      <formula>3</formula>
    </cfRule>
    <cfRule type="cellIs" dxfId="3" priority="250" operator="equal">
      <formula>2</formula>
    </cfRule>
  </conditionalFormatting>
  <conditionalFormatting sqref="L38">
    <cfRule type="cellIs" dxfId="4" priority="246" operator="equal">
      <formula>"N"</formula>
    </cfRule>
    <cfRule type="cellIs" dxfId="2" priority="247" operator="equal">
      <formula>"Y"</formula>
    </cfRule>
  </conditionalFormatting>
  <conditionalFormatting sqref="J39:K39">
    <cfRule type="cellIs" dxfId="1" priority="243" operator="equal">
      <formula>4</formula>
    </cfRule>
    <cfRule type="cellIs" dxfId="2" priority="244" operator="equal">
      <formula>3</formula>
    </cfRule>
    <cfRule type="cellIs" dxfId="3" priority="245" operator="equal">
      <formula>2</formula>
    </cfRule>
  </conditionalFormatting>
  <conditionalFormatting sqref="L39">
    <cfRule type="cellIs" dxfId="4" priority="241" operator="equal">
      <formula>"N"</formula>
    </cfRule>
    <cfRule type="cellIs" dxfId="2" priority="242" operator="equal">
      <formula>"Y"</formula>
    </cfRule>
  </conditionalFormatting>
  <conditionalFormatting sqref="J40:K40">
    <cfRule type="cellIs" dxfId="1" priority="238" operator="equal">
      <formula>4</formula>
    </cfRule>
    <cfRule type="cellIs" dxfId="2" priority="239" operator="equal">
      <formula>3</formula>
    </cfRule>
    <cfRule type="cellIs" dxfId="3" priority="240" operator="equal">
      <formula>2</formula>
    </cfRule>
  </conditionalFormatting>
  <conditionalFormatting sqref="L40">
    <cfRule type="cellIs" dxfId="4" priority="236" operator="equal">
      <formula>"N"</formula>
    </cfRule>
    <cfRule type="cellIs" dxfId="2" priority="237" operator="equal">
      <formula>"Y"</formula>
    </cfRule>
  </conditionalFormatting>
  <conditionalFormatting sqref="J48:K48">
    <cfRule type="cellIs" dxfId="1" priority="585" operator="equal">
      <formula>4</formula>
    </cfRule>
    <cfRule type="cellIs" dxfId="2" priority="586" operator="equal">
      <formula>3</formula>
    </cfRule>
    <cfRule type="cellIs" dxfId="3" priority="587" operator="equal">
      <formula>2</formula>
    </cfRule>
  </conditionalFormatting>
  <conditionalFormatting sqref="L48">
    <cfRule type="cellIs" dxfId="4" priority="583" operator="equal">
      <formula>"N"</formula>
    </cfRule>
    <cfRule type="cellIs" dxfId="2" priority="584" operator="equal">
      <formula>"Y"</formula>
    </cfRule>
  </conditionalFormatting>
  <conditionalFormatting sqref="J49:K49">
    <cfRule type="cellIs" dxfId="1" priority="580" operator="equal">
      <formula>4</formula>
    </cfRule>
    <cfRule type="cellIs" dxfId="2" priority="581" operator="equal">
      <formula>3</formula>
    </cfRule>
    <cfRule type="cellIs" dxfId="3" priority="582" operator="equal">
      <formula>2</formula>
    </cfRule>
  </conditionalFormatting>
  <conditionalFormatting sqref="L49">
    <cfRule type="cellIs" dxfId="4" priority="576" operator="equal">
      <formula>"N"</formula>
    </cfRule>
    <cfRule type="cellIs" dxfId="2" priority="577" operator="equal">
      <formula>"Y"</formula>
    </cfRule>
  </conditionalFormatting>
  <conditionalFormatting sqref="J68:K68">
    <cfRule type="cellIs" dxfId="1" priority="76" operator="equal">
      <formula>4</formula>
    </cfRule>
    <cfRule type="cellIs" dxfId="2" priority="77" operator="equal">
      <formula>3</formula>
    </cfRule>
    <cfRule type="cellIs" dxfId="3" priority="78" operator="equal">
      <formula>2</formula>
    </cfRule>
  </conditionalFormatting>
  <conditionalFormatting sqref="L68">
    <cfRule type="cellIs" dxfId="4" priority="74" operator="equal">
      <formula>"N"</formula>
    </cfRule>
    <cfRule type="cellIs" dxfId="2" priority="75" operator="equal">
      <formula>"Y"</formula>
    </cfRule>
  </conditionalFormatting>
  <conditionalFormatting sqref="G70:H70">
    <cfRule type="cellIs" dxfId="1" priority="531" operator="equal">
      <formula>4</formula>
    </cfRule>
    <cfRule type="cellIs" dxfId="2" priority="532" operator="equal">
      <formula>3</formula>
    </cfRule>
    <cfRule type="cellIs" dxfId="3" priority="533" operator="equal">
      <formula>2</formula>
    </cfRule>
  </conditionalFormatting>
  <conditionalFormatting sqref="I70">
    <cfRule type="cellIs" dxfId="4" priority="529" operator="equal">
      <formula>"N"</formula>
    </cfRule>
    <cfRule type="cellIs" dxfId="2" priority="530" operator="equal">
      <formula>"Y"</formula>
    </cfRule>
  </conditionalFormatting>
  <conditionalFormatting sqref="G71:H71">
    <cfRule type="cellIs" dxfId="1" priority="551" operator="equal">
      <formula>4</formula>
    </cfRule>
    <cfRule type="cellIs" dxfId="2" priority="552" operator="equal">
      <formula>3</formula>
    </cfRule>
    <cfRule type="cellIs" dxfId="3" priority="553" operator="equal">
      <formula>2</formula>
    </cfRule>
  </conditionalFormatting>
  <conditionalFormatting sqref="I71">
    <cfRule type="cellIs" dxfId="4" priority="549" operator="equal">
      <formula>"N"</formula>
    </cfRule>
    <cfRule type="cellIs" dxfId="2" priority="550" operator="equal">
      <formula>"Y"</formula>
    </cfRule>
  </conditionalFormatting>
  <conditionalFormatting sqref="J71:K71">
    <cfRule type="cellIs" dxfId="1" priority="233" operator="equal">
      <formula>4</formula>
    </cfRule>
    <cfRule type="cellIs" dxfId="2" priority="234" operator="equal">
      <formula>3</formula>
    </cfRule>
    <cfRule type="cellIs" dxfId="3" priority="235" operator="equal">
      <formula>2</formula>
    </cfRule>
  </conditionalFormatting>
  <conditionalFormatting sqref="L71">
    <cfRule type="cellIs" dxfId="4" priority="231" operator="equal">
      <formula>"N"</formula>
    </cfRule>
    <cfRule type="cellIs" dxfId="2" priority="232" operator="equal">
      <formula>"Y"</formula>
    </cfRule>
  </conditionalFormatting>
  <conditionalFormatting sqref="G110">
    <cfRule type="cellIs" dxfId="1" priority="58" operator="equal">
      <formula>4</formula>
    </cfRule>
    <cfRule type="cellIs" dxfId="2" priority="59" operator="equal">
      <formula>3</formula>
    </cfRule>
    <cfRule type="cellIs" dxfId="3" priority="60" operator="equal">
      <formula>2</formula>
    </cfRule>
  </conditionalFormatting>
  <conditionalFormatting sqref="G111:H111">
    <cfRule type="cellIs" dxfId="1" priority="64" operator="equal">
      <formula>4</formula>
    </cfRule>
    <cfRule type="cellIs" dxfId="2" priority="65" operator="equal">
      <formula>3</formula>
    </cfRule>
    <cfRule type="cellIs" dxfId="3" priority="66" operator="equal">
      <formula>2</formula>
    </cfRule>
  </conditionalFormatting>
  <conditionalFormatting sqref="G111">
    <cfRule type="cellIs" dxfId="1" priority="61" operator="equal">
      <formula>4</formula>
    </cfRule>
    <cfRule type="cellIs" dxfId="2" priority="62" operator="equal">
      <formula>3</formula>
    </cfRule>
    <cfRule type="cellIs" dxfId="3" priority="63" operator="equal">
      <formula>2</formula>
    </cfRule>
  </conditionalFormatting>
  <conditionalFormatting sqref="I111">
    <cfRule type="cellIs" dxfId="4" priority="67" operator="equal">
      <formula>"N"</formula>
    </cfRule>
    <cfRule type="cellIs" dxfId="2" priority="68" operator="equal">
      <formula>"Y"</formula>
    </cfRule>
  </conditionalFormatting>
  <conditionalFormatting sqref="D679">
    <cfRule type="containsText" dxfId="5" priority="891" operator="between" text="NA">
      <formula>NOT(ISERROR(SEARCH("NA",D679)))</formula>
    </cfRule>
    <cfRule type="containsText" dxfId="6" priority="892" operator="between" text="N">
      <formula>NOT(ISERROR(SEARCH("N",D679)))</formula>
    </cfRule>
    <cfRule type="containsText" dxfId="7" priority="893" operator="between" text="Y">
      <formula>NOT(ISERROR(SEARCH("Y",D679)))</formula>
    </cfRule>
  </conditionalFormatting>
  <conditionalFormatting sqref="I684">
    <cfRule type="cellIs" dxfId="8" priority="54" operator="lessThan">
      <formula>0.9</formula>
    </cfRule>
  </conditionalFormatting>
  <conditionalFormatting sqref="L684">
    <cfRule type="cellIs" dxfId="8" priority="53" operator="lessThan">
      <formula>0.9</formula>
    </cfRule>
  </conditionalFormatting>
  <conditionalFormatting sqref="F685">
    <cfRule type="cellIs" dxfId="9" priority="867" operator="lessThan">
      <formula>0.9</formula>
    </cfRule>
  </conditionalFormatting>
  <conditionalFormatting sqref="I686">
    <cfRule type="cellIs" dxfId="8" priority="52" operator="lessThan">
      <formula>0.7</formula>
    </cfRule>
  </conditionalFormatting>
  <conditionalFormatting sqref="L686">
    <cfRule type="cellIs" dxfId="8" priority="51" operator="lessThan">
      <formula>0.7</formula>
    </cfRule>
  </conditionalFormatting>
  <conditionalFormatting sqref="F687">
    <cfRule type="cellIs" dxfId="8" priority="866" operator="lessThan">
      <formula>0.7</formula>
    </cfRule>
  </conditionalFormatting>
  <conditionalFormatting sqref="D690:F690">
    <cfRule type="cellIs" dxfId="4" priority="3" operator="greaterThan">
      <formula>0</formula>
    </cfRule>
  </conditionalFormatting>
  <conditionalFormatting sqref="G690:I690">
    <cfRule type="cellIs" dxfId="4" priority="7" operator="greaterThan">
      <formula>0</formula>
    </cfRule>
  </conditionalFormatting>
  <conditionalFormatting sqref="J690:L690">
    <cfRule type="cellIs" dxfId="4" priority="27" operator="greaterThan">
      <formula>0</formula>
    </cfRule>
  </conditionalFormatting>
  <conditionalFormatting sqref="M690:XFD690">
    <cfRule type="cellIs" dxfId="4" priority="49" operator="greaterThan">
      <formula>0</formula>
    </cfRule>
  </conditionalFormatting>
  <conditionalFormatting sqref="D693:F693">
    <cfRule type="cellIs" dxfId="4" priority="4" operator="greaterThan">
      <formula>0</formula>
    </cfRule>
  </conditionalFormatting>
  <conditionalFormatting sqref="G693:I693">
    <cfRule type="cellIs" dxfId="4" priority="8" operator="greaterThan">
      <formula>0</formula>
    </cfRule>
  </conditionalFormatting>
  <conditionalFormatting sqref="J693:L693">
    <cfRule type="cellIs" dxfId="4" priority="28" operator="greaterThan">
      <formula>0</formula>
    </cfRule>
  </conditionalFormatting>
  <conditionalFormatting sqref="M693:XFD693">
    <cfRule type="cellIs" dxfId="4" priority="55" operator="greaterThan">
      <formula>0</formula>
    </cfRule>
  </conditionalFormatting>
  <conditionalFormatting sqref="D694:F694">
    <cfRule type="cellIs" dxfId="4" priority="1" operator="greaterThan">
      <formula>0</formula>
    </cfRule>
  </conditionalFormatting>
  <conditionalFormatting sqref="G694:I694">
    <cfRule type="cellIs" dxfId="4" priority="5" operator="greaterThan">
      <formula>0</formula>
    </cfRule>
  </conditionalFormatting>
  <conditionalFormatting sqref="J694:L694">
    <cfRule type="cellIs" dxfId="4" priority="25" operator="greaterThan">
      <formula>0</formula>
    </cfRule>
  </conditionalFormatting>
  <conditionalFormatting sqref="M695:XFD695">
    <cfRule type="cellIs" dxfId="4" priority="50" operator="greaterThan">
      <formula>0</formula>
    </cfRule>
  </conditionalFormatting>
  <conditionalFormatting sqref="D696:F696">
    <cfRule type="cellIs" dxfId="4" priority="2" operator="greaterThan">
      <formula>0</formula>
    </cfRule>
  </conditionalFormatting>
  <conditionalFormatting sqref="G696:I696">
    <cfRule type="cellIs" dxfId="4" priority="6" operator="greaterThan">
      <formula>0</formula>
    </cfRule>
  </conditionalFormatting>
  <conditionalFormatting sqref="J696:L696">
    <cfRule type="cellIs" dxfId="4" priority="26" operator="greaterThan">
      <formula>0</formula>
    </cfRule>
  </conditionalFormatting>
  <conditionalFormatting sqref="F13:F14">
    <cfRule type="cellIs" dxfId="4" priority="749" operator="equal">
      <formula>"N"</formula>
    </cfRule>
    <cfRule type="cellIs" dxfId="2" priority="750" operator="equal">
      <formula>"Y"</formula>
    </cfRule>
  </conditionalFormatting>
  <conditionalFormatting sqref="F38:F40">
    <cfRule type="cellIs" dxfId="4" priority="625" operator="equal">
      <formula>"N"</formula>
    </cfRule>
    <cfRule type="cellIs" dxfId="2" priority="626" operator="equal">
      <formula>"Y"</formula>
    </cfRule>
  </conditionalFormatting>
  <conditionalFormatting sqref="G34:G35">
    <cfRule type="cellIs" dxfId="1" priority="127" operator="equal">
      <formula>4</formula>
    </cfRule>
    <cfRule type="cellIs" dxfId="2" priority="128" operator="equal">
      <formula>3</formula>
    </cfRule>
    <cfRule type="cellIs" dxfId="3" priority="129" operator="equal">
      <formula>2</formula>
    </cfRule>
  </conditionalFormatting>
  <conditionalFormatting sqref="G112:G114">
    <cfRule type="cellIs" dxfId="1" priority="167" operator="equal">
      <formula>4</formula>
    </cfRule>
    <cfRule type="cellIs" dxfId="2" priority="168" operator="equal">
      <formula>3</formula>
    </cfRule>
    <cfRule type="cellIs" dxfId="3" priority="169" operator="equal">
      <formula>2</formula>
    </cfRule>
  </conditionalFormatting>
  <conditionalFormatting sqref="I25:I27">
    <cfRule type="cellIs" dxfId="4" priority="362" operator="equal">
      <formula>"N"</formula>
    </cfRule>
    <cfRule type="cellIs" dxfId="2" priority="363" operator="equal">
      <formula>"Y"</formula>
    </cfRule>
  </conditionalFormatting>
  <conditionalFormatting sqref="I28:I31">
    <cfRule type="cellIs" dxfId="4" priority="357" operator="equal">
      <formula>"N"</formula>
    </cfRule>
    <cfRule type="cellIs" dxfId="2" priority="358" operator="equal">
      <formula>"Y"</formula>
    </cfRule>
  </conditionalFormatting>
  <conditionalFormatting sqref="I34:I35">
    <cfRule type="cellIs" dxfId="4" priority="133" operator="equal">
      <formula>"N"</formula>
    </cfRule>
    <cfRule type="cellIs" dxfId="2" priority="134" operator="equal">
      <formula>"Y"</formula>
    </cfRule>
  </conditionalFormatting>
  <conditionalFormatting sqref="I38:I40">
    <cfRule type="cellIs" dxfId="4" priority="221" operator="equal">
      <formula>"N"</formula>
    </cfRule>
    <cfRule type="cellIs" dxfId="2" priority="222" operator="equal">
      <formula>"Y"</formula>
    </cfRule>
  </conditionalFormatting>
  <conditionalFormatting sqref="J10:J12">
    <cfRule type="cellIs" dxfId="1" priority="498" operator="equal">
      <formula>4</formula>
    </cfRule>
    <cfRule type="cellIs" dxfId="2" priority="499" operator="equal">
      <formula>3</formula>
    </cfRule>
    <cfRule type="cellIs" dxfId="3" priority="500" operator="equal">
      <formula>2</formula>
    </cfRule>
    <cfRule type="cellIs" dxfId="1" priority="501" operator="equal">
      <formula>4</formula>
    </cfRule>
    <cfRule type="cellIs" dxfId="2" priority="502" operator="equal">
      <formula>3</formula>
    </cfRule>
    <cfRule type="cellIs" dxfId="3" priority="503" operator="equal">
      <formula>2</formula>
    </cfRule>
  </conditionalFormatting>
  <conditionalFormatting sqref="J13:J14">
    <cfRule type="cellIs" dxfId="1" priority="487" operator="equal">
      <formula>4</formula>
    </cfRule>
    <cfRule type="cellIs" dxfId="2" priority="488" operator="equal">
      <formula>3</formula>
    </cfRule>
    <cfRule type="cellIs" dxfId="3" priority="489" operator="equal">
      <formula>2</formula>
    </cfRule>
    <cfRule type="cellIs" dxfId="1" priority="490" operator="equal">
      <formula>4</formula>
    </cfRule>
    <cfRule type="cellIs" dxfId="2" priority="491" operator="equal">
      <formula>3</formula>
    </cfRule>
    <cfRule type="cellIs" dxfId="3" priority="492" operator="equal">
      <formula>2</formula>
    </cfRule>
  </conditionalFormatting>
  <conditionalFormatting sqref="J25:J26">
    <cfRule type="cellIs" dxfId="1" priority="303" operator="equal">
      <formula>4</formula>
    </cfRule>
    <cfRule type="cellIs" dxfId="2" priority="304" operator="equal">
      <formula>3</formula>
    </cfRule>
    <cfRule type="cellIs" dxfId="3" priority="305" operator="equal">
      <formula>2</formula>
    </cfRule>
    <cfRule type="cellIs" dxfId="1" priority="306" operator="equal">
      <formula>4</formula>
    </cfRule>
    <cfRule type="cellIs" dxfId="2" priority="307" operator="equal">
      <formula>3</formula>
    </cfRule>
    <cfRule type="cellIs" dxfId="3" priority="308" operator="equal">
      <formula>2</formula>
    </cfRule>
  </conditionalFormatting>
  <conditionalFormatting sqref="J41:J44">
    <cfRule type="cellIs" dxfId="1" priority="669" operator="equal">
      <formula>4</formula>
    </cfRule>
    <cfRule type="cellIs" dxfId="2" priority="670" operator="equal">
      <formula>3</formula>
    </cfRule>
    <cfRule type="cellIs" dxfId="3" priority="671" operator="equal">
      <formula>2</formula>
    </cfRule>
  </conditionalFormatting>
  <conditionalFormatting sqref="J45:J47">
    <cfRule type="cellIs" dxfId="1" priority="645" operator="equal">
      <formula>4</formula>
    </cfRule>
    <cfRule type="cellIs" dxfId="2" priority="646" operator="equal">
      <formula>3</formula>
    </cfRule>
    <cfRule type="cellIs" dxfId="3" priority="647" operator="equal">
      <formula>2</formula>
    </cfRule>
  </conditionalFormatting>
  <conditionalFormatting sqref="K10:K12">
    <cfRule type="cellIs" dxfId="1" priority="506" operator="equal">
      <formula>4</formula>
    </cfRule>
    <cfRule type="cellIs" dxfId="2" priority="507" operator="equal">
      <formula>3</formula>
    </cfRule>
    <cfRule type="cellIs" dxfId="3" priority="508" operator="equal">
      <formula>2</formula>
    </cfRule>
  </conditionalFormatting>
  <conditionalFormatting sqref="K13:K14">
    <cfRule type="cellIs" dxfId="1" priority="495" operator="equal">
      <formula>4</formula>
    </cfRule>
    <cfRule type="cellIs" dxfId="2" priority="496" operator="equal">
      <formula>3</formula>
    </cfRule>
    <cfRule type="cellIs" dxfId="3" priority="497" operator="equal">
      <formula>2</formula>
    </cfRule>
  </conditionalFormatting>
  <conditionalFormatting sqref="K25:K26">
    <cfRule type="cellIs" dxfId="1" priority="311" operator="equal">
      <formula>4</formula>
    </cfRule>
    <cfRule type="cellIs" dxfId="2" priority="312" operator="equal">
      <formula>3</formula>
    </cfRule>
    <cfRule type="cellIs" dxfId="3" priority="313" operator="equal">
      <formula>2</formula>
    </cfRule>
  </conditionalFormatting>
  <conditionalFormatting sqref="L10:L12">
    <cfRule type="cellIs" dxfId="4" priority="504" operator="equal">
      <formula>"N"</formula>
    </cfRule>
    <cfRule type="cellIs" dxfId="2" priority="505" operator="equal">
      <formula>"Y"</formula>
    </cfRule>
  </conditionalFormatting>
  <conditionalFormatting sqref="L13:L14">
    <cfRule type="cellIs" dxfId="4" priority="493" operator="equal">
      <formula>"N"</formula>
    </cfRule>
    <cfRule type="cellIs" dxfId="2" priority="494" operator="equal">
      <formula>"Y"</formula>
    </cfRule>
  </conditionalFormatting>
  <conditionalFormatting sqref="L25:L26">
    <cfRule type="cellIs" dxfId="4" priority="309" operator="equal">
      <formula>"N"</formula>
    </cfRule>
    <cfRule type="cellIs" dxfId="2" priority="310" operator="equal">
      <formula>"Y"</formula>
    </cfRule>
  </conditionalFormatting>
  <conditionalFormatting sqref="L41:L44">
    <cfRule type="cellIs" dxfId="4" priority="667" operator="equal">
      <formula>"N"</formula>
    </cfRule>
    <cfRule type="cellIs" dxfId="2" priority="668" operator="equal">
      <formula>"Y"</formula>
    </cfRule>
  </conditionalFormatting>
  <conditionalFormatting sqref="L45:L47">
    <cfRule type="cellIs" dxfId="4" priority="643" operator="equal">
      <formula>"N"</formula>
    </cfRule>
    <cfRule type="cellIs" dxfId="2" priority="644" operator="equal">
      <formula>"Y"</formula>
    </cfRule>
  </conditionalFormatting>
  <conditionalFormatting sqref="L50:L51">
    <cfRule type="cellIs" dxfId="4" priority="564" operator="equal">
      <formula>"N"</formula>
    </cfRule>
    <cfRule type="cellIs" dxfId="2" priority="565" operator="equal">
      <formula>"Y"</formula>
    </cfRule>
  </conditionalFormatting>
  <conditionalFormatting sqref="L52:L54">
    <cfRule type="cellIs" dxfId="4" priority="554" operator="equal">
      <formula>"N"</formula>
    </cfRule>
    <cfRule type="cellIs" dxfId="2" priority="555" operator="equal">
      <formula>"Y"</formula>
    </cfRule>
  </conditionalFormatting>
  <conditionalFormatting sqref="L69:L70">
    <cfRule type="cellIs" dxfId="4" priority="610" operator="equal">
      <formula>"N"</formula>
    </cfRule>
    <cfRule type="cellIs" dxfId="2" priority="611" operator="equal">
      <formula>"Y"</formula>
    </cfRule>
  </conditionalFormatting>
  <conditionalFormatting sqref="D2 G2">
    <cfRule type="containsText" dxfId="0" priority="838" operator="between" text="NA">
      <formula>NOT(ISERROR(SEARCH("NA",D2)))</formula>
    </cfRule>
  </conditionalFormatting>
  <conditionalFormatting sqref="D3 G3 J3">
    <cfRule type="containsText" dxfId="0" priority="837" operator="between" text="NA">
      <formula>NOT(ISERROR(SEARCH("NA",D3)))</formula>
    </cfRule>
  </conditionalFormatting>
  <conditionalFormatting sqref="D679 D4:L5">
    <cfRule type="containsText" dxfId="0" priority="871" operator="between" text="NA">
      <formula>NOT(ISERROR(SEARCH("NA",D4)))</formula>
    </cfRule>
  </conditionalFormatting>
  <conditionalFormatting sqref="K7 D10:E12 D36:E36 G115:H678 J55:K67 D15:E34 G6:H7 G9:H14 K9 D41:E67 G41:H67 G69:H109 D69:E110 D112:E678 J112:K678 J72:K110">
    <cfRule type="cellIs" dxfId="1" priority="1102" operator="equal">
      <formula>4</formula>
    </cfRule>
    <cfRule type="cellIs" dxfId="2" priority="1103" operator="equal">
      <formula>3</formula>
    </cfRule>
    <cfRule type="cellIs" dxfId="3" priority="1104" operator="equal">
      <formula>2</formula>
    </cfRule>
  </conditionalFormatting>
  <conditionalFormatting sqref="D6:E7 D9:E9">
    <cfRule type="cellIs" dxfId="1" priority="194" operator="equal">
      <formula>4</formula>
    </cfRule>
    <cfRule type="cellIs" dxfId="2" priority="195" operator="equal">
      <formula>3</formula>
    </cfRule>
    <cfRule type="cellIs" dxfId="3" priority="196" operator="equal">
      <formula>2</formula>
    </cfRule>
  </conditionalFormatting>
  <conditionalFormatting sqref="D6:D7 D9">
    <cfRule type="cellIs" dxfId="1" priority="191" operator="equal">
      <formula>4</formula>
    </cfRule>
    <cfRule type="cellIs" dxfId="2" priority="192" operator="equal">
      <formula>3</formula>
    </cfRule>
    <cfRule type="cellIs" dxfId="3" priority="193" operator="equal">
      <formula>2</formula>
    </cfRule>
  </conditionalFormatting>
  <conditionalFormatting sqref="L7 F10:F12 F36 I115:I678 L72:L110 L55:L67 F15:F34 I6:I7 I9:I14 L9 F41:F67 I41:I67 I69:I109 F69:F110 F112:F678 L112:L678">
    <cfRule type="cellIs" dxfId="4" priority="806" operator="equal">
      <formula>"N"</formula>
    </cfRule>
    <cfRule type="cellIs" dxfId="2" priority="807" operator="equal">
      <formula>"Y"</formula>
    </cfRule>
  </conditionalFormatting>
  <conditionalFormatting sqref="F6:F7 F9">
    <cfRule type="cellIs" dxfId="4" priority="189" operator="equal">
      <formula>"N"</formula>
    </cfRule>
    <cfRule type="cellIs" dxfId="2" priority="190" operator="equal">
      <formula>"Y"</formula>
    </cfRule>
  </conditionalFormatting>
  <conditionalFormatting sqref="J6:J7 J9">
    <cfRule type="cellIs" dxfId="1" priority="754" operator="equal">
      <formula>4</formula>
    </cfRule>
    <cfRule type="cellIs" dxfId="2" priority="755" operator="equal">
      <formula>3</formula>
    </cfRule>
    <cfRule type="cellIs" dxfId="3" priority="756" operator="equal">
      <formula>2</formula>
    </cfRule>
    <cfRule type="cellIs" dxfId="1" priority="757" operator="equal">
      <formula>4</formula>
    </cfRule>
    <cfRule type="cellIs" dxfId="2" priority="758" operator="equal">
      <formula>3</formula>
    </cfRule>
    <cfRule type="cellIs" dxfId="3" priority="759" operator="equal">
      <formula>2</formula>
    </cfRule>
  </conditionalFormatting>
  <conditionalFormatting sqref="G8:H8 K8">
    <cfRule type="cellIs" dxfId="1" priority="100" operator="equal">
      <formula>4</formula>
    </cfRule>
    <cfRule type="cellIs" dxfId="2" priority="101" operator="equal">
      <formula>3</formula>
    </cfRule>
    <cfRule type="cellIs" dxfId="3" priority="102" operator="equal">
      <formula>2</formula>
    </cfRule>
  </conditionalFormatting>
  <conditionalFormatting sqref="I8 L8">
    <cfRule type="cellIs" dxfId="4" priority="98" operator="equal">
      <formula>"N"</formula>
    </cfRule>
    <cfRule type="cellIs" dxfId="2" priority="99" operator="equal">
      <formula>"Y"</formula>
    </cfRule>
  </conditionalFormatting>
  <conditionalFormatting sqref="D13:E14">
    <cfRule type="cellIs" dxfId="1" priority="751" operator="equal">
      <formula>4</formula>
    </cfRule>
    <cfRule type="cellIs" dxfId="2" priority="752" operator="equal">
      <formula>3</formula>
    </cfRule>
    <cfRule type="cellIs" dxfId="3" priority="753" operator="equal">
      <formula>2</formula>
    </cfRule>
  </conditionalFormatting>
  <conditionalFormatting sqref="G25:H27">
    <cfRule type="cellIs" dxfId="1" priority="364" operator="equal">
      <formula>4</formula>
    </cfRule>
    <cfRule type="cellIs" dxfId="2" priority="365" operator="equal">
      <formula>3</formula>
    </cfRule>
    <cfRule type="cellIs" dxfId="3" priority="366" operator="equal">
      <formula>2</formula>
    </cfRule>
  </conditionalFormatting>
  <conditionalFormatting sqref="G28:H31">
    <cfRule type="cellIs" dxfId="1" priority="359" operator="equal">
      <formula>4</formula>
    </cfRule>
    <cfRule type="cellIs" dxfId="2" priority="360" operator="equal">
      <formula>3</formula>
    </cfRule>
    <cfRule type="cellIs" dxfId="3" priority="361" operator="equal">
      <formula>2</formula>
    </cfRule>
  </conditionalFormatting>
  <conditionalFormatting sqref="G34:H35">
    <cfRule type="cellIs" dxfId="1" priority="130" operator="equal">
      <formula>4</formula>
    </cfRule>
    <cfRule type="cellIs" dxfId="2" priority="131" operator="equal">
      <formula>3</formula>
    </cfRule>
    <cfRule type="cellIs" dxfId="3" priority="132" operator="equal">
      <formula>2</formula>
    </cfRule>
  </conditionalFormatting>
  <conditionalFormatting sqref="D38:E40">
    <cfRule type="cellIs" dxfId="1" priority="627" operator="equal">
      <formula>4</formula>
    </cfRule>
    <cfRule type="cellIs" dxfId="2" priority="628" operator="equal">
      <formula>3</formula>
    </cfRule>
    <cfRule type="cellIs" dxfId="3" priority="629" operator="equal">
      <formula>2</formula>
    </cfRule>
  </conditionalFormatting>
  <conditionalFormatting sqref="G38:H40">
    <cfRule type="cellIs" dxfId="1" priority="223" operator="equal">
      <formula>4</formula>
    </cfRule>
    <cfRule type="cellIs" dxfId="2" priority="224" operator="equal">
      <formula>3</formula>
    </cfRule>
    <cfRule type="cellIs" dxfId="3" priority="225" operator="equal">
      <formula>2</formula>
    </cfRule>
  </conditionalFormatting>
  <conditionalFormatting sqref="J41:K44">
    <cfRule type="cellIs" dxfId="1" priority="672" operator="equal">
      <formula>4</formula>
    </cfRule>
    <cfRule type="cellIs" dxfId="2" priority="673" operator="equal">
      <formula>3</formula>
    </cfRule>
    <cfRule type="cellIs" dxfId="3" priority="674" operator="equal">
      <formula>2</formula>
    </cfRule>
  </conditionalFormatting>
  <conditionalFormatting sqref="J45:K47">
    <cfRule type="cellIs" dxfId="1" priority="648" operator="equal">
      <formula>4</formula>
    </cfRule>
    <cfRule type="cellIs" dxfId="2" priority="649" operator="equal">
      <formula>3</formula>
    </cfRule>
    <cfRule type="cellIs" dxfId="3" priority="650" operator="equal">
      <formula>2</formula>
    </cfRule>
  </conditionalFormatting>
  <conditionalFormatting sqref="J50:K51">
    <cfRule type="cellIs" dxfId="1" priority="568" operator="equal">
      <formula>4</formula>
    </cfRule>
    <cfRule type="cellIs" dxfId="2" priority="569" operator="equal">
      <formula>3</formula>
    </cfRule>
    <cfRule type="cellIs" dxfId="3" priority="570" operator="equal">
      <formula>2</formula>
    </cfRule>
  </conditionalFormatting>
  <conditionalFormatting sqref="J52:K54">
    <cfRule type="cellIs" dxfId="1" priority="556" operator="equal">
      <formula>4</formula>
    </cfRule>
    <cfRule type="cellIs" dxfId="2" priority="557" operator="equal">
      <formula>3</formula>
    </cfRule>
    <cfRule type="cellIs" dxfId="3" priority="558" operator="equal">
      <formula>2</formula>
    </cfRule>
  </conditionalFormatting>
  <conditionalFormatting sqref="G68:H68 D68:E68">
    <cfRule type="cellIs" dxfId="1" priority="81" operator="equal">
      <formula>4</formula>
    </cfRule>
    <cfRule type="cellIs" dxfId="2" priority="82" operator="equal">
      <formula>3</formula>
    </cfRule>
    <cfRule type="cellIs" dxfId="3" priority="83" operator="equal">
      <formula>2</formula>
    </cfRule>
  </conditionalFormatting>
  <conditionalFormatting sqref="I68 F68">
    <cfRule type="cellIs" dxfId="4" priority="79" operator="equal">
      <formula>"N"</formula>
    </cfRule>
    <cfRule type="cellIs" dxfId="2" priority="80" operator="equal">
      <formula>"Y"</formula>
    </cfRule>
  </conditionalFormatting>
  <conditionalFormatting sqref="J69:K70">
    <cfRule type="cellIs" dxfId="1" priority="612" operator="equal">
      <formula>4</formula>
    </cfRule>
    <cfRule type="cellIs" dxfId="2" priority="613" operator="equal">
      <formula>3</formula>
    </cfRule>
    <cfRule type="cellIs" dxfId="3" priority="614" operator="equal">
      <formula>2</formula>
    </cfRule>
  </conditionalFormatting>
  <conditionalFormatting sqref="H110 G112:H114">
    <cfRule type="cellIs" dxfId="1" priority="170" operator="equal">
      <formula>4</formula>
    </cfRule>
    <cfRule type="cellIs" dxfId="2" priority="171" operator="equal">
      <formula>3</formula>
    </cfRule>
    <cfRule type="cellIs" dxfId="3" priority="172" operator="equal">
      <formula>2</formula>
    </cfRule>
  </conditionalFormatting>
  <conditionalFormatting sqref="I110 I112:I114">
    <cfRule type="cellIs" dxfId="4" priority="509" operator="equal">
      <formula>"N"</formula>
    </cfRule>
    <cfRule type="cellIs" dxfId="2" priority="510" operator="equal">
      <formula>"Y"</formula>
    </cfRule>
  </conditionalFormatting>
  <conditionalFormatting sqref="J111:K111 D111:E111">
    <cfRule type="cellIs" dxfId="1" priority="71" operator="equal">
      <formula>4</formula>
    </cfRule>
    <cfRule type="cellIs" dxfId="2" priority="72" operator="equal">
      <formula>3</formula>
    </cfRule>
    <cfRule type="cellIs" dxfId="3" priority="73" operator="equal">
      <formula>2</formula>
    </cfRule>
  </conditionalFormatting>
  <conditionalFormatting sqref="L111 F111">
    <cfRule type="cellIs" dxfId="4" priority="69" operator="equal">
      <formula>"N"</formula>
    </cfRule>
    <cfRule type="cellIs" dxfId="2" priority="70" operator="equal">
      <formula>"Y"</formula>
    </cfRule>
  </conditionalFormatting>
  <conditionalFormatting sqref="F684 D685:E685">
    <cfRule type="cellIs" dxfId="8" priority="869" operator="lessThan">
      <formula>0.9</formula>
    </cfRule>
  </conditionalFormatting>
  <conditionalFormatting sqref="F686 D687:E687">
    <cfRule type="cellIs" dxfId="8" priority="868" operator="lessThan">
      <formula>0.7</formula>
    </cfRule>
  </conditionalFormatting>
  <dataValidations count="3">
    <dataValidation type="list" allowBlank="1" showInputMessage="1" showErrorMessage="1" sqref="D6:D679 G6:G678 J6:J678">
      <formula1>"必须项,提升项,NA"</formula1>
    </dataValidation>
    <dataValidation type="list" allowBlank="1" showInputMessage="1" showErrorMessage="1" sqref="E6:E678 H6:H678 K6:K678">
      <formula1>"本岗位,多技能"</formula1>
    </dataValidation>
    <dataValidation type="list" allowBlank="1" showInputMessage="1" showErrorMessage="1" sqref="F6:F678 I6:I678 L6:L678">
      <formula1>"Y,N"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203"/>
  <sheetViews>
    <sheetView zoomScale="70" zoomScaleNormal="70" workbookViewId="0">
      <pane xSplit="2" ySplit="1" topLeftCell="C2" activePane="bottomRight" state="frozen"/>
      <selection/>
      <selection pane="topRight"/>
      <selection pane="bottomLeft"/>
      <selection pane="bottomRight" activeCell="F9" sqref="F9"/>
    </sheetView>
  </sheetViews>
  <sheetFormatPr defaultColWidth="8.72222222222222" defaultRowHeight="31.5" customHeight="1"/>
  <cols>
    <col min="1" max="1" width="11.0925925925926" style="127" customWidth="1"/>
    <col min="2" max="2" width="25.3611111111111" style="127" customWidth="1"/>
    <col min="3" max="3" width="34.0925925925926" style="128" customWidth="1"/>
    <col min="4" max="4" width="10.9074074074074" style="127" customWidth="1"/>
    <col min="5" max="5" width="8.4537037037037" style="127" customWidth="1"/>
    <col min="6" max="6" width="14.9074074074074" style="127" customWidth="1"/>
    <col min="7" max="12" width="12" style="127" customWidth="1"/>
    <col min="13" max="13" width="15.9074074074074" style="127" customWidth="1"/>
    <col min="14" max="14" width="12" style="127" customWidth="1"/>
    <col min="15" max="16384" width="8.72222222222222" style="127"/>
  </cols>
  <sheetData>
    <row r="1" s="126" customFormat="1" ht="50.65" customHeight="1" spans="1:14">
      <c r="A1" s="129" t="s">
        <v>929</v>
      </c>
      <c r="B1" s="129" t="s">
        <v>930</v>
      </c>
      <c r="C1" s="129" t="s">
        <v>931</v>
      </c>
      <c r="D1" s="129" t="s">
        <v>932</v>
      </c>
      <c r="E1" s="129" t="s">
        <v>933</v>
      </c>
      <c r="F1" s="129" t="s">
        <v>934</v>
      </c>
      <c r="G1" s="129" t="s">
        <v>935</v>
      </c>
      <c r="H1" s="129" t="s">
        <v>936</v>
      </c>
      <c r="I1" s="129" t="s">
        <v>937</v>
      </c>
      <c r="J1" s="129" t="s">
        <v>938</v>
      </c>
      <c r="K1" s="129" t="s">
        <v>939</v>
      </c>
      <c r="L1" s="129" t="s">
        <v>940</v>
      </c>
      <c r="M1" s="129" t="s">
        <v>941</v>
      </c>
      <c r="N1" s="143" t="s">
        <v>942</v>
      </c>
    </row>
    <row r="2" customHeight="1" spans="1:14">
      <c r="A2" s="35"/>
      <c r="B2" s="130"/>
      <c r="C2" s="131"/>
      <c r="D2" s="35"/>
      <c r="E2" s="132"/>
      <c r="F2" s="132"/>
      <c r="G2" s="133"/>
      <c r="H2" s="35"/>
      <c r="I2" s="35"/>
      <c r="J2" s="35"/>
      <c r="K2" s="35"/>
      <c r="L2" s="35"/>
      <c r="M2" s="35"/>
      <c r="N2" s="35"/>
    </row>
    <row r="3" customHeight="1" spans="1:14">
      <c r="A3" s="35"/>
      <c r="B3" s="130"/>
      <c r="C3" s="134"/>
      <c r="D3" s="35"/>
      <c r="E3" s="132"/>
      <c r="F3" s="132"/>
      <c r="G3" s="133"/>
      <c r="H3" s="35"/>
      <c r="I3" s="35"/>
      <c r="J3" s="35"/>
      <c r="K3" s="35"/>
      <c r="L3" s="35"/>
      <c r="M3" s="35"/>
      <c r="N3" s="35"/>
    </row>
    <row r="4" customHeight="1" spans="1:14">
      <c r="A4" s="35"/>
      <c r="B4" s="130"/>
      <c r="C4" s="134"/>
      <c r="D4" s="35"/>
      <c r="E4" s="132"/>
      <c r="F4" s="132"/>
      <c r="G4" s="133"/>
      <c r="H4" s="35"/>
      <c r="I4" s="35"/>
      <c r="J4" s="35"/>
      <c r="K4" s="35"/>
      <c r="L4" s="35"/>
      <c r="M4" s="35"/>
      <c r="N4" s="35"/>
    </row>
    <row r="5" customHeight="1" spans="1:14">
      <c r="A5" s="35"/>
      <c r="B5" s="130"/>
      <c r="C5" s="134"/>
      <c r="D5" s="35"/>
      <c r="E5" s="132"/>
      <c r="F5" s="132"/>
      <c r="G5" s="133"/>
      <c r="H5" s="35"/>
      <c r="I5" s="35"/>
      <c r="J5" s="35"/>
      <c r="K5" s="35"/>
      <c r="L5" s="35"/>
      <c r="M5" s="35"/>
      <c r="N5" s="35"/>
    </row>
    <row r="6" customHeight="1" spans="1:14">
      <c r="A6" s="35"/>
      <c r="B6" s="130"/>
      <c r="C6" s="134"/>
      <c r="D6" s="35"/>
      <c r="E6" s="132"/>
      <c r="F6" s="132"/>
      <c r="G6" s="133"/>
      <c r="H6" s="35"/>
      <c r="I6" s="35"/>
      <c r="J6" s="35"/>
      <c r="K6" s="35"/>
      <c r="L6" s="35"/>
      <c r="M6" s="35"/>
      <c r="N6" s="35"/>
    </row>
    <row r="7" customHeight="1" spans="1:14">
      <c r="A7" s="35"/>
      <c r="B7" s="135"/>
      <c r="C7" s="136"/>
      <c r="D7" s="35"/>
      <c r="E7" s="137"/>
      <c r="F7" s="132"/>
      <c r="G7" s="133"/>
      <c r="H7" s="35"/>
      <c r="I7" s="35"/>
      <c r="J7" s="35"/>
      <c r="K7" s="35"/>
      <c r="L7" s="35"/>
      <c r="M7" s="35"/>
      <c r="N7" s="35"/>
    </row>
    <row r="8" customHeight="1" spans="1:14">
      <c r="A8" s="35"/>
      <c r="B8" s="130"/>
      <c r="C8" s="138"/>
      <c r="D8" s="35"/>
      <c r="E8" s="132"/>
      <c r="F8" s="132"/>
      <c r="G8" s="133"/>
      <c r="H8" s="35"/>
      <c r="I8" s="35"/>
      <c r="J8" s="35"/>
      <c r="K8" s="35"/>
      <c r="L8" s="35"/>
      <c r="M8" s="35"/>
      <c r="N8" s="35"/>
    </row>
    <row r="9" customHeight="1" spans="1:14">
      <c r="A9" s="35"/>
      <c r="B9" s="135"/>
      <c r="C9" s="139"/>
      <c r="D9" s="35"/>
      <c r="E9" s="137"/>
      <c r="F9" s="132"/>
      <c r="G9" s="133"/>
      <c r="H9" s="35"/>
      <c r="I9" s="35"/>
      <c r="J9" s="35"/>
      <c r="K9" s="35"/>
      <c r="L9" s="35"/>
      <c r="M9" s="35"/>
      <c r="N9" s="35"/>
    </row>
    <row r="10" customHeight="1" spans="1:14">
      <c r="A10" s="35"/>
      <c r="B10" s="140"/>
      <c r="C10" s="141"/>
      <c r="D10" s="35"/>
      <c r="E10" s="35"/>
      <c r="F10" s="132"/>
      <c r="G10" s="35"/>
      <c r="H10" s="35"/>
      <c r="I10" s="35"/>
      <c r="J10" s="35"/>
      <c r="K10" s="35"/>
      <c r="L10" s="35"/>
      <c r="M10" s="35"/>
      <c r="N10" s="35"/>
    </row>
    <row r="11" customHeight="1" spans="1:14">
      <c r="A11" s="35"/>
      <c r="B11" s="140"/>
      <c r="C11" s="141"/>
      <c r="D11" s="35"/>
      <c r="E11" s="35"/>
      <c r="F11" s="132"/>
      <c r="G11" s="35"/>
      <c r="H11" s="35"/>
      <c r="I11" s="35"/>
      <c r="J11" s="35"/>
      <c r="K11" s="35"/>
      <c r="L11" s="35"/>
      <c r="M11" s="35"/>
      <c r="N11" s="35"/>
    </row>
    <row r="12" customHeight="1" spans="1:14">
      <c r="A12" s="35"/>
      <c r="B12" s="140"/>
      <c r="C12" s="141"/>
      <c r="D12" s="35"/>
      <c r="E12" s="35"/>
      <c r="F12" s="132"/>
      <c r="G12" s="35"/>
      <c r="H12" s="35"/>
      <c r="I12" s="35"/>
      <c r="J12" s="35"/>
      <c r="K12" s="35"/>
      <c r="L12" s="35"/>
      <c r="M12" s="35"/>
      <c r="N12" s="35"/>
    </row>
    <row r="13" customHeight="1" spans="1:14">
      <c r="A13" s="35"/>
      <c r="B13" s="140"/>
      <c r="C13" s="141"/>
      <c r="D13" s="35"/>
      <c r="E13" s="35"/>
      <c r="F13" s="132"/>
      <c r="G13" s="35"/>
      <c r="H13" s="35"/>
      <c r="I13" s="35"/>
      <c r="J13" s="35"/>
      <c r="K13" s="35"/>
      <c r="L13" s="35"/>
      <c r="M13" s="35"/>
      <c r="N13" s="35"/>
    </row>
    <row r="14" customHeight="1" spans="1:14">
      <c r="A14" s="35"/>
      <c r="B14" s="140"/>
      <c r="C14" s="141"/>
      <c r="D14" s="35"/>
      <c r="E14" s="35"/>
      <c r="F14" s="132"/>
      <c r="G14" s="35"/>
      <c r="H14" s="35"/>
      <c r="I14" s="35"/>
      <c r="J14" s="35"/>
      <c r="K14" s="35"/>
      <c r="L14" s="35"/>
      <c r="M14" s="35"/>
      <c r="N14" s="35"/>
    </row>
    <row r="15" customHeight="1" spans="1:14">
      <c r="A15" s="35"/>
      <c r="B15" s="140"/>
      <c r="C15" s="141"/>
      <c r="D15" s="35"/>
      <c r="E15" s="35"/>
      <c r="F15" s="132"/>
      <c r="G15" s="35"/>
      <c r="H15" s="35"/>
      <c r="I15" s="35"/>
      <c r="J15" s="35"/>
      <c r="K15" s="35"/>
      <c r="L15" s="35"/>
      <c r="M15" s="35"/>
      <c r="N15" s="35"/>
    </row>
    <row r="16" customHeight="1" spans="1:14">
      <c r="A16" s="35"/>
      <c r="B16" s="140"/>
      <c r="C16" s="141"/>
      <c r="D16" s="35"/>
      <c r="E16" s="35"/>
      <c r="F16" s="132"/>
      <c r="G16" s="35"/>
      <c r="H16" s="35"/>
      <c r="I16" s="35"/>
      <c r="J16" s="35"/>
      <c r="K16" s="35"/>
      <c r="L16" s="35"/>
      <c r="M16" s="35"/>
      <c r="N16" s="35"/>
    </row>
    <row r="17" customHeight="1" spans="1:14">
      <c r="A17" s="35"/>
      <c r="B17" s="140"/>
      <c r="C17" s="141"/>
      <c r="D17" s="35"/>
      <c r="E17" s="35"/>
      <c r="F17" s="132"/>
      <c r="G17" s="35"/>
      <c r="H17" s="35"/>
      <c r="I17" s="35"/>
      <c r="J17" s="35"/>
      <c r="K17" s="35"/>
      <c r="L17" s="35"/>
      <c r="M17" s="35"/>
      <c r="N17" s="35"/>
    </row>
    <row r="18" customHeight="1" spans="1:14">
      <c r="A18" s="35"/>
      <c r="B18" s="35"/>
      <c r="C18" s="142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Height="1" spans="1:14">
      <c r="A19" s="35"/>
      <c r="B19" s="35"/>
      <c r="C19" s="142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customHeight="1" spans="1:14">
      <c r="A20" s="35"/>
      <c r="B20" s="35"/>
      <c r="C20" s="142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customHeight="1" spans="1:14">
      <c r="A21" s="35"/>
      <c r="B21" s="35"/>
      <c r="C21" s="142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customHeight="1" spans="1:14">
      <c r="A22" s="35"/>
      <c r="B22" s="35"/>
      <c r="C22" s="14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customHeight="1" spans="1:14">
      <c r="A23" s="35"/>
      <c r="B23" s="35"/>
      <c r="C23" s="14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customHeight="1" spans="1:14">
      <c r="A24" s="35"/>
      <c r="B24" s="35"/>
      <c r="C24" s="142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customHeight="1" spans="1:14">
      <c r="A25" s="35"/>
      <c r="B25" s="35"/>
      <c r="C25" s="14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customHeight="1" spans="1:14">
      <c r="A26" s="35"/>
      <c r="B26" s="35"/>
      <c r="C26" s="14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customHeight="1" spans="1:14">
      <c r="A27" s="35"/>
      <c r="B27" s="35"/>
      <c r="C27" s="142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customHeight="1" spans="1:14">
      <c r="A28" s="35"/>
      <c r="B28" s="35"/>
      <c r="C28" s="142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customHeight="1" spans="1:14">
      <c r="A29" s="35"/>
      <c r="B29" s="35"/>
      <c r="C29" s="142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customHeight="1" spans="1:14">
      <c r="A30" s="35"/>
      <c r="B30" s="35"/>
      <c r="C30" s="142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customHeight="1" spans="1:14">
      <c r="A31" s="35"/>
      <c r="B31" s="35"/>
      <c r="C31" s="142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customHeight="1" spans="1:14">
      <c r="A32" s="35"/>
      <c r="B32" s="35"/>
      <c r="C32" s="142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customHeight="1" spans="1:14">
      <c r="A33" s="35"/>
      <c r="B33" s="35"/>
      <c r="C33" s="14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customHeight="1" spans="1:14">
      <c r="A34" s="35"/>
      <c r="B34" s="35"/>
      <c r="C34" s="142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customHeight="1" spans="1:14">
      <c r="A35" s="35"/>
      <c r="B35" s="35"/>
      <c r="C35" s="142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customHeight="1" spans="1:14">
      <c r="A36" s="35"/>
      <c r="B36" s="35"/>
      <c r="C36" s="142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customHeight="1" spans="1:14">
      <c r="A37" s="35"/>
      <c r="B37" s="35"/>
      <c r="C37" s="142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customHeight="1" spans="1:14">
      <c r="A38" s="35"/>
      <c r="B38" s="35"/>
      <c r="C38" s="1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customHeight="1" spans="1:14">
      <c r="A39" s="35"/>
      <c r="B39" s="35"/>
      <c r="C39" s="142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customHeight="1" spans="1:14">
      <c r="A40" s="35"/>
      <c r="B40" s="35"/>
      <c r="C40" s="142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customHeight="1" spans="1:14">
      <c r="A41" s="35"/>
      <c r="B41" s="35"/>
      <c r="C41" s="142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customHeight="1" spans="1:14">
      <c r="A42" s="35"/>
      <c r="B42" s="35"/>
      <c r="C42" s="142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customHeight="1" spans="1:14">
      <c r="A43" s="35"/>
      <c r="B43" s="35"/>
      <c r="C43" s="142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customHeight="1" spans="1:14">
      <c r="A44" s="35"/>
      <c r="B44" s="35"/>
      <c r="C44" s="142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customHeight="1" spans="1:14">
      <c r="A45" s="35"/>
      <c r="B45" s="35"/>
      <c r="C45" s="142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customHeight="1" spans="1:14">
      <c r="A46" s="35"/>
      <c r="B46" s="35"/>
      <c r="C46" s="142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customHeight="1" spans="1:14">
      <c r="A47" s="35"/>
      <c r="B47" s="35"/>
      <c r="C47" s="142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customHeight="1" spans="1:14">
      <c r="A48" s="35"/>
      <c r="B48" s="35"/>
      <c r="C48" s="142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customHeight="1" spans="1:14">
      <c r="A49" s="35"/>
      <c r="B49" s="35"/>
      <c r="C49" s="142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customHeight="1" spans="1:14">
      <c r="A50" s="35"/>
      <c r="B50" s="35"/>
      <c r="C50" s="142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customHeight="1" spans="1:14">
      <c r="A51" s="35"/>
      <c r="B51" s="35"/>
      <c r="C51" s="142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customHeight="1" spans="1:14">
      <c r="A52" s="35"/>
      <c r="B52" s="35"/>
      <c r="C52" s="142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customHeight="1" spans="1:14">
      <c r="A53" s="35"/>
      <c r="B53" s="35"/>
      <c r="C53" s="142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customHeight="1" spans="1:14">
      <c r="A54" s="35"/>
      <c r="B54" s="35"/>
      <c r="C54" s="142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customHeight="1" spans="1:14">
      <c r="A55" s="35"/>
      <c r="B55" s="35"/>
      <c r="C55" s="142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customHeight="1" spans="1:14">
      <c r="A56" s="35"/>
      <c r="B56" s="35"/>
      <c r="C56" s="142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customHeight="1" spans="1:14">
      <c r="A57" s="35"/>
      <c r="B57" s="35"/>
      <c r="C57" s="142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customHeight="1" spans="1:14">
      <c r="A58" s="35"/>
      <c r="B58" s="35"/>
      <c r="C58" s="142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customHeight="1" spans="1:14">
      <c r="A59" s="35"/>
      <c r="B59" s="35"/>
      <c r="C59" s="142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customHeight="1" spans="1:14">
      <c r="A60" s="35"/>
      <c r="B60" s="35"/>
      <c r="C60" s="14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customHeight="1" spans="1:14">
      <c r="A61" s="35"/>
      <c r="B61" s="35"/>
      <c r="C61" s="14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customHeight="1" spans="1:14">
      <c r="A62" s="35"/>
      <c r="B62" s="35"/>
      <c r="C62" s="142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customHeight="1" spans="1:14">
      <c r="A63" s="35"/>
      <c r="B63" s="35"/>
      <c r="C63" s="142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customHeight="1" spans="1:14">
      <c r="A64" s="35"/>
      <c r="B64" s="35"/>
      <c r="C64" s="142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customHeight="1" spans="1:14">
      <c r="A65" s="35"/>
      <c r="B65" s="35"/>
      <c r="C65" s="142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customHeight="1" spans="1:14">
      <c r="A66" s="35"/>
      <c r="B66" s="35"/>
      <c r="C66" s="142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customHeight="1" spans="1:14">
      <c r="A67" s="35"/>
      <c r="B67" s="35"/>
      <c r="C67" s="142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customHeight="1" spans="1:14">
      <c r="A68" s="35"/>
      <c r="B68" s="35"/>
      <c r="C68" s="142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customHeight="1" spans="1:14">
      <c r="A69" s="35"/>
      <c r="B69" s="35"/>
      <c r="C69" s="142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customHeight="1" spans="1:14">
      <c r="A70" s="35"/>
      <c r="B70" s="35"/>
      <c r="C70" s="142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customHeight="1" spans="1:14">
      <c r="A71" s="35"/>
      <c r="B71" s="35"/>
      <c r="C71" s="142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customHeight="1" spans="1:14">
      <c r="A72" s="35"/>
      <c r="B72" s="35"/>
      <c r="C72" s="142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customHeight="1" spans="1:14">
      <c r="A73" s="35"/>
      <c r="B73" s="35"/>
      <c r="C73" s="142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customHeight="1" spans="1:14">
      <c r="A74" s="35"/>
      <c r="B74" s="35"/>
      <c r="C74" s="142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customHeight="1" spans="1:14">
      <c r="A75" s="35"/>
      <c r="B75" s="35"/>
      <c r="C75" s="142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</row>
    <row r="76" customHeight="1" spans="1:14">
      <c r="A76" s="35"/>
      <c r="B76" s="35"/>
      <c r="C76" s="142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customHeight="1" spans="1:14">
      <c r="A77" s="35"/>
      <c r="B77" s="35"/>
      <c r="C77" s="142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customHeight="1" spans="1:14">
      <c r="A78" s="35"/>
      <c r="B78" s="35"/>
      <c r="C78" s="142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customHeight="1" spans="1:14">
      <c r="A79" s="35"/>
      <c r="B79" s="35"/>
      <c r="C79" s="142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customHeight="1" spans="1:14">
      <c r="A80" s="35"/>
      <c r="B80" s="35"/>
      <c r="C80" s="142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customHeight="1" spans="1:14">
      <c r="A81" s="35"/>
      <c r="B81" s="35"/>
      <c r="C81" s="142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customHeight="1" spans="1:14">
      <c r="A82" s="35"/>
      <c r="B82" s="35"/>
      <c r="C82" s="142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customHeight="1" spans="1:14">
      <c r="A83" s="35"/>
      <c r="B83" s="35"/>
      <c r="C83" s="142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customHeight="1" spans="1:14">
      <c r="A84" s="35"/>
      <c r="B84" s="35"/>
      <c r="C84" s="142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customHeight="1" spans="1:14">
      <c r="A85" s="35"/>
      <c r="B85" s="35"/>
      <c r="C85" s="142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customHeight="1" spans="1:14">
      <c r="A86" s="35"/>
      <c r="B86" s="35"/>
      <c r="C86" s="142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customHeight="1" spans="1:14">
      <c r="A87" s="35"/>
      <c r="B87" s="35"/>
      <c r="C87" s="142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customHeight="1" spans="1:14">
      <c r="A88" s="35"/>
      <c r="B88" s="35"/>
      <c r="C88" s="142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customHeight="1" spans="1:14">
      <c r="A89" s="35"/>
      <c r="B89" s="35"/>
      <c r="C89" s="142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customHeight="1" spans="1:14">
      <c r="A90" s="35"/>
      <c r="B90" s="35"/>
      <c r="C90" s="142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 customHeight="1" spans="1:14">
      <c r="A91" s="35"/>
      <c r="B91" s="35"/>
      <c r="C91" s="142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customHeight="1" spans="1:14">
      <c r="A92" s="35"/>
      <c r="B92" s="35"/>
      <c r="C92" s="142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customHeight="1" spans="1:14">
      <c r="A93" s="35"/>
      <c r="B93" s="35"/>
      <c r="C93" s="142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customHeight="1" spans="1:14">
      <c r="A94" s="35"/>
      <c r="B94" s="35"/>
      <c r="C94" s="142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 customHeight="1" spans="1:14">
      <c r="A95" s="35"/>
      <c r="B95" s="35"/>
      <c r="C95" s="142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customHeight="1" spans="1:14">
      <c r="A96" s="35"/>
      <c r="B96" s="35"/>
      <c r="C96" s="142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customHeight="1" spans="1:14">
      <c r="A97" s="35"/>
      <c r="B97" s="35"/>
      <c r="C97" s="142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customHeight="1" spans="1:14">
      <c r="A98" s="35"/>
      <c r="B98" s="35"/>
      <c r="C98" s="142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customHeight="1" spans="1:14">
      <c r="A99" s="35"/>
      <c r="B99" s="35"/>
      <c r="C99" s="142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customHeight="1" spans="1:14">
      <c r="A100" s="35"/>
      <c r="B100" s="35"/>
      <c r="C100" s="142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customHeight="1" spans="1:14">
      <c r="A101" s="35"/>
      <c r="B101" s="35"/>
      <c r="C101" s="142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customHeight="1" spans="1:14">
      <c r="A102" s="35"/>
      <c r="B102" s="35"/>
      <c r="C102" s="142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customHeight="1" spans="1:14">
      <c r="A103" s="35"/>
      <c r="B103" s="35"/>
      <c r="C103" s="142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customHeight="1" spans="1:14">
      <c r="A104" s="35"/>
      <c r="B104" s="35"/>
      <c r="C104" s="142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customHeight="1" spans="1:14">
      <c r="A105" s="35"/>
      <c r="B105" s="35"/>
      <c r="C105" s="142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customHeight="1" spans="1:14">
      <c r="A106" s="35"/>
      <c r="B106" s="35"/>
      <c r="C106" s="142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customHeight="1" spans="1:14">
      <c r="A107" s="35"/>
      <c r="B107" s="35"/>
      <c r="C107" s="142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customHeight="1" spans="1:14">
      <c r="A108" s="35"/>
      <c r="B108" s="35"/>
      <c r="C108" s="142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customHeight="1" spans="1:14">
      <c r="A109" s="35"/>
      <c r="B109" s="35"/>
      <c r="C109" s="142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customHeight="1" spans="1:14">
      <c r="A110" s="35"/>
      <c r="B110" s="35"/>
      <c r="C110" s="142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customHeight="1" spans="1:14">
      <c r="A111" s="35"/>
      <c r="B111" s="35"/>
      <c r="C111" s="142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customHeight="1" spans="1:14">
      <c r="A112" s="35"/>
      <c r="B112" s="35"/>
      <c r="C112" s="142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customHeight="1" spans="1:14">
      <c r="A113" s="35"/>
      <c r="B113" s="35"/>
      <c r="C113" s="142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customHeight="1" spans="1:14">
      <c r="A114" s="35"/>
      <c r="B114" s="35"/>
      <c r="C114" s="142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customHeight="1" spans="1:14">
      <c r="A115" s="35"/>
      <c r="B115" s="35"/>
      <c r="C115" s="142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customHeight="1" spans="1:14">
      <c r="A116" s="35"/>
      <c r="B116" s="35"/>
      <c r="C116" s="142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customHeight="1" spans="1:14">
      <c r="A117" s="35"/>
      <c r="B117" s="35"/>
      <c r="C117" s="142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customHeight="1" spans="1:14">
      <c r="A118" s="35"/>
      <c r="B118" s="35"/>
      <c r="C118" s="142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customHeight="1" spans="1:14">
      <c r="A119" s="35"/>
      <c r="B119" s="35"/>
      <c r="C119" s="142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customHeight="1" spans="1:14">
      <c r="A120" s="35"/>
      <c r="B120" s="35"/>
      <c r="C120" s="142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customHeight="1" spans="1:14">
      <c r="A121" s="35"/>
      <c r="B121" s="35"/>
      <c r="C121" s="142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customHeight="1" spans="1:14">
      <c r="A122" s="35"/>
      <c r="B122" s="35"/>
      <c r="C122" s="142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customHeight="1" spans="1:14">
      <c r="A123" s="35"/>
      <c r="B123" s="35"/>
      <c r="C123" s="142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customHeight="1" spans="1:14">
      <c r="A124" s="35"/>
      <c r="B124" s="35"/>
      <c r="C124" s="142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customHeight="1" spans="1:14">
      <c r="A125" s="35"/>
      <c r="B125" s="35"/>
      <c r="C125" s="142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customHeight="1" spans="1:14">
      <c r="A126" s="35"/>
      <c r="B126" s="35"/>
      <c r="C126" s="142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customHeight="1" spans="1:14">
      <c r="A127" s="35"/>
      <c r="B127" s="35"/>
      <c r="C127" s="142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customHeight="1" spans="1:14">
      <c r="A128" s="35"/>
      <c r="B128" s="35"/>
      <c r="C128" s="142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customHeight="1" spans="1:14">
      <c r="A129" s="35"/>
      <c r="B129" s="35"/>
      <c r="C129" s="142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customHeight="1" spans="1:14">
      <c r="A130" s="35"/>
      <c r="B130" s="35"/>
      <c r="C130" s="142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customHeight="1" spans="1:14">
      <c r="A131" s="35"/>
      <c r="B131" s="35"/>
      <c r="C131" s="142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customHeight="1" spans="1:14">
      <c r="A132" s="35"/>
      <c r="B132" s="35"/>
      <c r="C132" s="142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customHeight="1" spans="1:14">
      <c r="A133" s="35"/>
      <c r="B133" s="35"/>
      <c r="C133" s="142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 customHeight="1" spans="1:14">
      <c r="A134" s="35"/>
      <c r="B134" s="35"/>
      <c r="C134" s="142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</row>
    <row r="135" customHeight="1" spans="1:14">
      <c r="A135" s="35"/>
      <c r="B135" s="35"/>
      <c r="C135" s="142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customHeight="1" spans="1:14">
      <c r="A136" s="35"/>
      <c r="B136" s="35"/>
      <c r="C136" s="142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</row>
    <row r="137" customHeight="1" spans="1:14">
      <c r="A137" s="35"/>
      <c r="B137" s="35"/>
      <c r="C137" s="142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customHeight="1" spans="1:14">
      <c r="A138" s="35"/>
      <c r="B138" s="35"/>
      <c r="C138" s="142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</row>
    <row r="139" customHeight="1" spans="1:14">
      <c r="A139" s="35"/>
      <c r="B139" s="35"/>
      <c r="C139" s="142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 customHeight="1" spans="1:14">
      <c r="A140" s="35"/>
      <c r="B140" s="35"/>
      <c r="C140" s="142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</row>
    <row r="141" customHeight="1" spans="1:14">
      <c r="A141" s="35"/>
      <c r="B141" s="35"/>
      <c r="C141" s="142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</row>
    <row r="142" customHeight="1" spans="1:14">
      <c r="A142" s="35"/>
      <c r="B142" s="35"/>
      <c r="C142" s="142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  <row r="143" customHeight="1" spans="1:14">
      <c r="A143" s="35"/>
      <c r="B143" s="35"/>
      <c r="C143" s="142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  <row r="144" customHeight="1" spans="1:14">
      <c r="A144" s="35"/>
      <c r="B144" s="35"/>
      <c r="C144" s="142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</row>
    <row r="145" customHeight="1" spans="1:14">
      <c r="A145" s="35"/>
      <c r="B145" s="35"/>
      <c r="C145" s="142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 customHeight="1" spans="1:14">
      <c r="A146" s="35"/>
      <c r="B146" s="35"/>
      <c r="C146" s="142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</row>
    <row r="147" customHeight="1" spans="1:14">
      <c r="A147" s="35"/>
      <c r="B147" s="35"/>
      <c r="C147" s="142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</row>
    <row r="148" customHeight="1" spans="1:14">
      <c r="A148" s="35"/>
      <c r="B148" s="35"/>
      <c r="C148" s="142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  <row r="149" customHeight="1" spans="1:14">
      <c r="A149" s="35"/>
      <c r="B149" s="35"/>
      <c r="C149" s="142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</row>
    <row r="150" customHeight="1" spans="1:14">
      <c r="A150" s="35"/>
      <c r="B150" s="35"/>
      <c r="C150" s="142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</row>
    <row r="151" customHeight="1" spans="1:14">
      <c r="A151" s="35"/>
      <c r="B151" s="35"/>
      <c r="C151" s="142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</row>
    <row r="152" customHeight="1" spans="1:14">
      <c r="A152" s="35"/>
      <c r="B152" s="35"/>
      <c r="C152" s="142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</row>
    <row r="153" customHeight="1" spans="1:14">
      <c r="A153" s="35"/>
      <c r="B153" s="35"/>
      <c r="C153" s="142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</row>
    <row r="154" customHeight="1" spans="1:14">
      <c r="A154" s="35"/>
      <c r="B154" s="35"/>
      <c r="C154" s="142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</row>
    <row r="155" customHeight="1" spans="1:14">
      <c r="A155" s="35"/>
      <c r="B155" s="35"/>
      <c r="C155" s="142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</row>
    <row r="156" customHeight="1" spans="1:14">
      <c r="A156" s="35"/>
      <c r="B156" s="35"/>
      <c r="C156" s="142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</row>
    <row r="157" customHeight="1" spans="1:14">
      <c r="A157" s="35"/>
      <c r="B157" s="35"/>
      <c r="C157" s="142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</row>
    <row r="158" customHeight="1" spans="1:14">
      <c r="A158" s="35"/>
      <c r="B158" s="35"/>
      <c r="C158" s="142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</row>
    <row r="159" customHeight="1" spans="1:14">
      <c r="A159" s="35"/>
      <c r="B159" s="35"/>
      <c r="C159" s="142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</row>
    <row r="160" customHeight="1" spans="1:14">
      <c r="A160" s="35"/>
      <c r="B160" s="35"/>
      <c r="C160" s="142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</row>
    <row r="161" customHeight="1" spans="1:14">
      <c r="A161" s="35"/>
      <c r="B161" s="35"/>
      <c r="C161" s="142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</row>
    <row r="162" customHeight="1" spans="1:14">
      <c r="A162" s="35"/>
      <c r="B162" s="35"/>
      <c r="C162" s="142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</row>
    <row r="163" customHeight="1" spans="1:14">
      <c r="A163" s="35"/>
      <c r="B163" s="35"/>
      <c r="C163" s="142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</row>
    <row r="164" customHeight="1" spans="1:14">
      <c r="A164" s="35"/>
      <c r="B164" s="35"/>
      <c r="C164" s="142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 customHeight="1" spans="1:14">
      <c r="A165" s="35"/>
      <c r="B165" s="35"/>
      <c r="C165" s="142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</row>
    <row r="166" customHeight="1" spans="1:14">
      <c r="A166" s="35"/>
      <c r="B166" s="35"/>
      <c r="C166" s="142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</row>
    <row r="167" customHeight="1" spans="1:14">
      <c r="A167" s="35"/>
      <c r="B167" s="35"/>
      <c r="C167" s="142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</row>
    <row r="168" customHeight="1" spans="1:14">
      <c r="A168" s="35"/>
      <c r="B168" s="35"/>
      <c r="C168" s="142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 customHeight="1" spans="1:14">
      <c r="A169" s="35"/>
      <c r="B169" s="35"/>
      <c r="C169" s="142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</row>
    <row r="170" customHeight="1" spans="1:14">
      <c r="A170" s="35"/>
      <c r="B170" s="35"/>
      <c r="C170" s="142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</row>
    <row r="171" customHeight="1" spans="1:14">
      <c r="A171" s="35"/>
      <c r="B171" s="35"/>
      <c r="C171" s="142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  <row r="172" customHeight="1" spans="1:14">
      <c r="A172" s="35"/>
      <c r="B172" s="35"/>
      <c r="C172" s="142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</row>
    <row r="173" customHeight="1" spans="1:14">
      <c r="A173" s="35"/>
      <c r="B173" s="35"/>
      <c r="C173" s="142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</row>
    <row r="174" customHeight="1" spans="1:14">
      <c r="A174" s="35"/>
      <c r="B174" s="35"/>
      <c r="C174" s="142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</row>
    <row r="175" customHeight="1" spans="1:14">
      <c r="A175" s="35"/>
      <c r="B175" s="35"/>
      <c r="C175" s="142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</row>
    <row r="176" customHeight="1" spans="1:14">
      <c r="A176" s="35"/>
      <c r="B176" s="35"/>
      <c r="C176" s="142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</row>
    <row r="177" customHeight="1" spans="1:14">
      <c r="A177" s="35"/>
      <c r="B177" s="35"/>
      <c r="C177" s="142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</row>
    <row r="178" customHeight="1" spans="1:14">
      <c r="A178" s="35"/>
      <c r="B178" s="35"/>
      <c r="C178" s="142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</row>
    <row r="179" customHeight="1" spans="1:14">
      <c r="A179" s="35"/>
      <c r="B179" s="35"/>
      <c r="C179" s="142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</row>
    <row r="180" customHeight="1" spans="1:14">
      <c r="A180" s="35"/>
      <c r="B180" s="35"/>
      <c r="C180" s="142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</row>
    <row r="181" customHeight="1" spans="1:14">
      <c r="A181" s="35"/>
      <c r="B181" s="35"/>
      <c r="C181" s="142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</row>
    <row r="182" customHeight="1" spans="1:14">
      <c r="A182" s="35"/>
      <c r="B182" s="35"/>
      <c r="C182" s="142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</row>
    <row r="183" customHeight="1" spans="1:14">
      <c r="A183" s="35"/>
      <c r="B183" s="35"/>
      <c r="C183" s="142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</row>
    <row r="184" customHeight="1" spans="1:14">
      <c r="A184" s="35"/>
      <c r="B184" s="35"/>
      <c r="C184" s="142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</row>
    <row r="185" customHeight="1" spans="1:14">
      <c r="A185" s="35"/>
      <c r="B185" s="35"/>
      <c r="C185" s="142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</row>
    <row r="186" customHeight="1" spans="1:14">
      <c r="A186" s="35"/>
      <c r="B186" s="35"/>
      <c r="C186" s="142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</row>
    <row r="187" customHeight="1" spans="1:14">
      <c r="A187" s="35"/>
      <c r="B187" s="35"/>
      <c r="C187" s="142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</row>
    <row r="188" customHeight="1" spans="1:14">
      <c r="A188" s="35"/>
      <c r="B188" s="35"/>
      <c r="C188" s="142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</row>
    <row r="189" customHeight="1" spans="1:14">
      <c r="A189" s="35"/>
      <c r="B189" s="35"/>
      <c r="C189" s="142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</row>
    <row r="190" customHeight="1" spans="1:14">
      <c r="A190" s="35"/>
      <c r="B190" s="35"/>
      <c r="C190" s="142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</row>
    <row r="191" customHeight="1" spans="1:14">
      <c r="A191" s="35"/>
      <c r="B191" s="35"/>
      <c r="C191" s="142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</row>
    <row r="192" customHeight="1" spans="1:14">
      <c r="A192" s="35"/>
      <c r="B192" s="35"/>
      <c r="C192" s="142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</row>
    <row r="193" customHeight="1" spans="1:14">
      <c r="A193" s="35"/>
      <c r="B193" s="35"/>
      <c r="C193" s="142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</row>
    <row r="194" customHeight="1" spans="1:14">
      <c r="A194" s="35"/>
      <c r="B194" s="35"/>
      <c r="C194" s="142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</row>
    <row r="195" customHeight="1" spans="1:14">
      <c r="A195" s="35"/>
      <c r="B195" s="35"/>
      <c r="C195" s="142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</row>
    <row r="196" customHeight="1" spans="1:14">
      <c r="A196" s="35"/>
      <c r="B196" s="35"/>
      <c r="C196" s="142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</row>
    <row r="197" customHeight="1" spans="1:14">
      <c r="A197" s="35"/>
      <c r="B197" s="35"/>
      <c r="C197" s="142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</row>
    <row r="198" customHeight="1" spans="1:14">
      <c r="A198" s="35"/>
      <c r="B198" s="35"/>
      <c r="C198" s="142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</row>
    <row r="199" customHeight="1" spans="1:14">
      <c r="A199" s="35"/>
      <c r="B199" s="35"/>
      <c r="C199" s="142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</row>
    <row r="200" customHeight="1" spans="1:14">
      <c r="A200" s="35"/>
      <c r="B200" s="35"/>
      <c r="C200" s="142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</row>
    <row r="201" customHeight="1" spans="1:14">
      <c r="A201" s="35"/>
      <c r="B201" s="35"/>
      <c r="C201" s="142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</row>
    <row r="202" customHeight="1" spans="1:14">
      <c r="A202" s="35"/>
      <c r="B202" s="35"/>
      <c r="C202" s="142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</row>
    <row r="203" customHeight="1" spans="1:14">
      <c r="A203" s="35"/>
      <c r="B203" s="35"/>
      <c r="C203" s="142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</row>
  </sheetData>
  <dataValidations count="4">
    <dataValidation type="list" allowBlank="1" showInputMessage="1" showErrorMessage="1" sqref="D1 D204:D1048576">
      <formula1>"现场,教室,自学"</formula1>
    </dataValidation>
    <dataValidation type="list" allowBlank="1" showInputMessage="1" showErrorMessage="1" sqref="D2:D9">
      <formula1>"现场带教,课堂培训,自学,课堂培训+现场带教"</formula1>
    </dataValidation>
    <dataValidation type="list" allowBlank="1" showInputMessage="1" showErrorMessage="1" sqref="D10:D203">
      <formula1>"现场带教,课堂培训,自学"</formula1>
    </dataValidation>
    <dataValidation type="list" allowBlank="1" showInputMessage="1" showErrorMessage="1" sqref="N2:N203">
      <formula1>"是,否"</formula1>
    </dataValidation>
  </dataValidation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11"/>
  <sheetViews>
    <sheetView zoomScale="80" zoomScaleNormal="80" workbookViewId="0">
      <selection activeCell="E20" sqref="E20"/>
    </sheetView>
  </sheetViews>
  <sheetFormatPr defaultColWidth="8.72222222222222" defaultRowHeight="14.4" outlineLevelCol="4"/>
  <cols>
    <col min="1" max="3" width="16.9074074074074" style="120" customWidth="1"/>
    <col min="4" max="4" width="28.4537037037037" style="120" customWidth="1"/>
    <col min="5" max="16384" width="8.72222222222222" style="120"/>
  </cols>
  <sheetData>
    <row r="1" ht="21" customHeight="1" spans="1:5">
      <c r="A1" s="121" t="s">
        <v>929</v>
      </c>
      <c r="B1" s="122" t="s">
        <v>943</v>
      </c>
      <c r="C1" s="121" t="s">
        <v>944</v>
      </c>
      <c r="D1" s="121" t="s">
        <v>945</v>
      </c>
      <c r="E1" s="123"/>
    </row>
    <row r="2" ht="20.25" customHeight="1" spans="1:5">
      <c r="A2" s="124"/>
      <c r="B2" s="124"/>
      <c r="C2" s="124"/>
      <c r="D2" s="124"/>
      <c r="E2" s="125"/>
    </row>
    <row r="3" ht="20.25" customHeight="1" spans="1:4">
      <c r="A3" s="124"/>
      <c r="B3" s="124"/>
      <c r="C3" s="124"/>
      <c r="D3" s="124"/>
    </row>
    <row r="4" ht="20.25" customHeight="1" spans="1:4">
      <c r="A4" s="124"/>
      <c r="B4" s="124"/>
      <c r="C4" s="124"/>
      <c r="D4" s="124"/>
    </row>
    <row r="5" ht="20.25" customHeight="1" spans="1:4">
      <c r="A5" s="124"/>
      <c r="B5" s="124"/>
      <c r="C5" s="124"/>
      <c r="D5" s="124"/>
    </row>
    <row r="6" ht="20.25" customHeight="1" spans="1:4">
      <c r="A6" s="124"/>
      <c r="B6" s="124"/>
      <c r="C6" s="124"/>
      <c r="D6" s="124"/>
    </row>
    <row r="7" ht="20.25" customHeight="1" spans="1:4">
      <c r="A7" s="124"/>
      <c r="B7" s="124"/>
      <c r="C7" s="124"/>
      <c r="D7" s="124"/>
    </row>
    <row r="8" ht="20.25" customHeight="1" spans="1:4">
      <c r="A8" s="124"/>
      <c r="B8" s="124"/>
      <c r="C8" s="124"/>
      <c r="D8" s="124"/>
    </row>
    <row r="9" ht="20.25" customHeight="1" spans="1:4">
      <c r="A9" s="124"/>
      <c r="B9" s="124"/>
      <c r="C9" s="124"/>
      <c r="D9" s="124"/>
    </row>
    <row r="10" ht="20.25" customHeight="1" spans="1:4">
      <c r="A10" s="124"/>
      <c r="B10" s="124"/>
      <c r="C10" s="124"/>
      <c r="D10" s="124"/>
    </row>
    <row r="11" ht="20.25" customHeight="1" spans="1:4">
      <c r="A11" s="124"/>
      <c r="B11" s="124"/>
      <c r="C11" s="124"/>
      <c r="D11" s="124"/>
    </row>
  </sheetData>
  <dataValidations count="1">
    <dataValidation type="list" allowBlank="1" showInputMessage="1" showErrorMessage="1" sqref="C2:C11">
      <formula1>"是,否"</formula1>
    </dataValidation>
  </dataValidation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5"/>
  <sheetViews>
    <sheetView workbookViewId="0">
      <selection activeCell="C12" sqref="C12:D13"/>
    </sheetView>
  </sheetViews>
  <sheetFormatPr defaultColWidth="8.60185185185185" defaultRowHeight="10.8" outlineLevelCol="4"/>
  <cols>
    <col min="1" max="1" width="12.3981481481481" style="88" customWidth="1"/>
    <col min="2" max="2" width="18.462962962963" style="89" customWidth="1"/>
    <col min="3" max="3" width="17.7314814814815" style="89" customWidth="1"/>
    <col min="4" max="5" width="14.4444444444444" style="89" customWidth="1"/>
    <col min="6" max="9" width="8.60185185185185" style="89"/>
    <col min="10" max="13" width="19.3333333333333" style="89" customWidth="1"/>
    <col min="14" max="256" width="8.60185185185185" style="89"/>
    <col min="257" max="257" width="22.462962962963" style="89" customWidth="1"/>
    <col min="258" max="258" width="17.462962962963" style="89" customWidth="1"/>
    <col min="259" max="259" width="18.3333333333333" style="89" customWidth="1"/>
    <col min="260" max="260" width="49.462962962963" style="89" customWidth="1"/>
    <col min="261" max="265" width="8.60185185185185" style="89"/>
    <col min="266" max="269" width="19.3333333333333" style="89" customWidth="1"/>
    <col min="270" max="512" width="8.60185185185185" style="89"/>
    <col min="513" max="513" width="22.462962962963" style="89" customWidth="1"/>
    <col min="514" max="514" width="17.462962962963" style="89" customWidth="1"/>
    <col min="515" max="515" width="18.3333333333333" style="89" customWidth="1"/>
    <col min="516" max="516" width="49.462962962963" style="89" customWidth="1"/>
    <col min="517" max="521" width="8.60185185185185" style="89"/>
    <col min="522" max="525" width="19.3333333333333" style="89" customWidth="1"/>
    <col min="526" max="768" width="8.60185185185185" style="89"/>
    <col min="769" max="769" width="22.462962962963" style="89" customWidth="1"/>
    <col min="770" max="770" width="17.462962962963" style="89" customWidth="1"/>
    <col min="771" max="771" width="18.3333333333333" style="89" customWidth="1"/>
    <col min="772" max="772" width="49.462962962963" style="89" customWidth="1"/>
    <col min="773" max="777" width="8.60185185185185" style="89"/>
    <col min="778" max="781" width="19.3333333333333" style="89" customWidth="1"/>
    <col min="782" max="1024" width="8.60185185185185" style="89"/>
    <col min="1025" max="1025" width="22.462962962963" style="89" customWidth="1"/>
    <col min="1026" max="1026" width="17.462962962963" style="89" customWidth="1"/>
    <col min="1027" max="1027" width="18.3333333333333" style="89" customWidth="1"/>
    <col min="1028" max="1028" width="49.462962962963" style="89" customWidth="1"/>
    <col min="1029" max="1033" width="8.60185185185185" style="89"/>
    <col min="1034" max="1037" width="19.3333333333333" style="89" customWidth="1"/>
    <col min="1038" max="1280" width="8.60185185185185" style="89"/>
    <col min="1281" max="1281" width="22.462962962963" style="89" customWidth="1"/>
    <col min="1282" max="1282" width="17.462962962963" style="89" customWidth="1"/>
    <col min="1283" max="1283" width="18.3333333333333" style="89" customWidth="1"/>
    <col min="1284" max="1284" width="49.462962962963" style="89" customWidth="1"/>
    <col min="1285" max="1289" width="8.60185185185185" style="89"/>
    <col min="1290" max="1293" width="19.3333333333333" style="89" customWidth="1"/>
    <col min="1294" max="1536" width="8.60185185185185" style="89"/>
    <col min="1537" max="1537" width="22.462962962963" style="89" customWidth="1"/>
    <col min="1538" max="1538" width="17.462962962963" style="89" customWidth="1"/>
    <col min="1539" max="1539" width="18.3333333333333" style="89" customWidth="1"/>
    <col min="1540" max="1540" width="49.462962962963" style="89" customWidth="1"/>
    <col min="1541" max="1545" width="8.60185185185185" style="89"/>
    <col min="1546" max="1549" width="19.3333333333333" style="89" customWidth="1"/>
    <col min="1550" max="1792" width="8.60185185185185" style="89"/>
    <col min="1793" max="1793" width="22.462962962963" style="89" customWidth="1"/>
    <col min="1794" max="1794" width="17.462962962963" style="89" customWidth="1"/>
    <col min="1795" max="1795" width="18.3333333333333" style="89" customWidth="1"/>
    <col min="1796" max="1796" width="49.462962962963" style="89" customWidth="1"/>
    <col min="1797" max="1801" width="8.60185185185185" style="89"/>
    <col min="1802" max="1805" width="19.3333333333333" style="89" customWidth="1"/>
    <col min="1806" max="2048" width="8.60185185185185" style="89"/>
    <col min="2049" max="2049" width="22.462962962963" style="89" customWidth="1"/>
    <col min="2050" max="2050" width="17.462962962963" style="89" customWidth="1"/>
    <col min="2051" max="2051" width="18.3333333333333" style="89" customWidth="1"/>
    <col min="2052" max="2052" width="49.462962962963" style="89" customWidth="1"/>
    <col min="2053" max="2057" width="8.60185185185185" style="89"/>
    <col min="2058" max="2061" width="19.3333333333333" style="89" customWidth="1"/>
    <col min="2062" max="2304" width="8.60185185185185" style="89"/>
    <col min="2305" max="2305" width="22.462962962963" style="89" customWidth="1"/>
    <col min="2306" max="2306" width="17.462962962963" style="89" customWidth="1"/>
    <col min="2307" max="2307" width="18.3333333333333" style="89" customWidth="1"/>
    <col min="2308" max="2308" width="49.462962962963" style="89" customWidth="1"/>
    <col min="2309" max="2313" width="8.60185185185185" style="89"/>
    <col min="2314" max="2317" width="19.3333333333333" style="89" customWidth="1"/>
    <col min="2318" max="2560" width="8.60185185185185" style="89"/>
    <col min="2561" max="2561" width="22.462962962963" style="89" customWidth="1"/>
    <col min="2562" max="2562" width="17.462962962963" style="89" customWidth="1"/>
    <col min="2563" max="2563" width="18.3333333333333" style="89" customWidth="1"/>
    <col min="2564" max="2564" width="49.462962962963" style="89" customWidth="1"/>
    <col min="2565" max="2569" width="8.60185185185185" style="89"/>
    <col min="2570" max="2573" width="19.3333333333333" style="89" customWidth="1"/>
    <col min="2574" max="2816" width="8.60185185185185" style="89"/>
    <col min="2817" max="2817" width="22.462962962963" style="89" customWidth="1"/>
    <col min="2818" max="2818" width="17.462962962963" style="89" customWidth="1"/>
    <col min="2819" max="2819" width="18.3333333333333" style="89" customWidth="1"/>
    <col min="2820" max="2820" width="49.462962962963" style="89" customWidth="1"/>
    <col min="2821" max="2825" width="8.60185185185185" style="89"/>
    <col min="2826" max="2829" width="19.3333333333333" style="89" customWidth="1"/>
    <col min="2830" max="3072" width="8.60185185185185" style="89"/>
    <col min="3073" max="3073" width="22.462962962963" style="89" customWidth="1"/>
    <col min="3074" max="3074" width="17.462962962963" style="89" customWidth="1"/>
    <col min="3075" max="3075" width="18.3333333333333" style="89" customWidth="1"/>
    <col min="3076" max="3076" width="49.462962962963" style="89" customWidth="1"/>
    <col min="3077" max="3081" width="8.60185185185185" style="89"/>
    <col min="3082" max="3085" width="19.3333333333333" style="89" customWidth="1"/>
    <col min="3086" max="3328" width="8.60185185185185" style="89"/>
    <col min="3329" max="3329" width="22.462962962963" style="89" customWidth="1"/>
    <col min="3330" max="3330" width="17.462962962963" style="89" customWidth="1"/>
    <col min="3331" max="3331" width="18.3333333333333" style="89" customWidth="1"/>
    <col min="3332" max="3332" width="49.462962962963" style="89" customWidth="1"/>
    <col min="3333" max="3337" width="8.60185185185185" style="89"/>
    <col min="3338" max="3341" width="19.3333333333333" style="89" customWidth="1"/>
    <col min="3342" max="3584" width="8.60185185185185" style="89"/>
    <col min="3585" max="3585" width="22.462962962963" style="89" customWidth="1"/>
    <col min="3586" max="3586" width="17.462962962963" style="89" customWidth="1"/>
    <col min="3587" max="3587" width="18.3333333333333" style="89" customWidth="1"/>
    <col min="3588" max="3588" width="49.462962962963" style="89" customWidth="1"/>
    <col min="3589" max="3593" width="8.60185185185185" style="89"/>
    <col min="3594" max="3597" width="19.3333333333333" style="89" customWidth="1"/>
    <col min="3598" max="3840" width="8.60185185185185" style="89"/>
    <col min="3841" max="3841" width="22.462962962963" style="89" customWidth="1"/>
    <col min="3842" max="3842" width="17.462962962963" style="89" customWidth="1"/>
    <col min="3843" max="3843" width="18.3333333333333" style="89" customWidth="1"/>
    <col min="3844" max="3844" width="49.462962962963" style="89" customWidth="1"/>
    <col min="3845" max="3849" width="8.60185185185185" style="89"/>
    <col min="3850" max="3853" width="19.3333333333333" style="89" customWidth="1"/>
    <col min="3854" max="4096" width="8.60185185185185" style="89"/>
    <col min="4097" max="4097" width="22.462962962963" style="89" customWidth="1"/>
    <col min="4098" max="4098" width="17.462962962963" style="89" customWidth="1"/>
    <col min="4099" max="4099" width="18.3333333333333" style="89" customWidth="1"/>
    <col min="4100" max="4100" width="49.462962962963" style="89" customWidth="1"/>
    <col min="4101" max="4105" width="8.60185185185185" style="89"/>
    <col min="4106" max="4109" width="19.3333333333333" style="89" customWidth="1"/>
    <col min="4110" max="4352" width="8.60185185185185" style="89"/>
    <col min="4353" max="4353" width="22.462962962963" style="89" customWidth="1"/>
    <col min="4354" max="4354" width="17.462962962963" style="89" customWidth="1"/>
    <col min="4355" max="4355" width="18.3333333333333" style="89" customWidth="1"/>
    <col min="4356" max="4356" width="49.462962962963" style="89" customWidth="1"/>
    <col min="4357" max="4361" width="8.60185185185185" style="89"/>
    <col min="4362" max="4365" width="19.3333333333333" style="89" customWidth="1"/>
    <col min="4366" max="4608" width="8.60185185185185" style="89"/>
    <col min="4609" max="4609" width="22.462962962963" style="89" customWidth="1"/>
    <col min="4610" max="4610" width="17.462962962963" style="89" customWidth="1"/>
    <col min="4611" max="4611" width="18.3333333333333" style="89" customWidth="1"/>
    <col min="4612" max="4612" width="49.462962962963" style="89" customWidth="1"/>
    <col min="4613" max="4617" width="8.60185185185185" style="89"/>
    <col min="4618" max="4621" width="19.3333333333333" style="89" customWidth="1"/>
    <col min="4622" max="4864" width="8.60185185185185" style="89"/>
    <col min="4865" max="4865" width="22.462962962963" style="89" customWidth="1"/>
    <col min="4866" max="4866" width="17.462962962963" style="89" customWidth="1"/>
    <col min="4867" max="4867" width="18.3333333333333" style="89" customWidth="1"/>
    <col min="4868" max="4868" width="49.462962962963" style="89" customWidth="1"/>
    <col min="4869" max="4873" width="8.60185185185185" style="89"/>
    <col min="4874" max="4877" width="19.3333333333333" style="89" customWidth="1"/>
    <col min="4878" max="5120" width="8.60185185185185" style="89"/>
    <col min="5121" max="5121" width="22.462962962963" style="89" customWidth="1"/>
    <col min="5122" max="5122" width="17.462962962963" style="89" customWidth="1"/>
    <col min="5123" max="5123" width="18.3333333333333" style="89" customWidth="1"/>
    <col min="5124" max="5124" width="49.462962962963" style="89" customWidth="1"/>
    <col min="5125" max="5129" width="8.60185185185185" style="89"/>
    <col min="5130" max="5133" width="19.3333333333333" style="89" customWidth="1"/>
    <col min="5134" max="5376" width="8.60185185185185" style="89"/>
    <col min="5377" max="5377" width="22.462962962963" style="89" customWidth="1"/>
    <col min="5378" max="5378" width="17.462962962963" style="89" customWidth="1"/>
    <col min="5379" max="5379" width="18.3333333333333" style="89" customWidth="1"/>
    <col min="5380" max="5380" width="49.462962962963" style="89" customWidth="1"/>
    <col min="5381" max="5385" width="8.60185185185185" style="89"/>
    <col min="5386" max="5389" width="19.3333333333333" style="89" customWidth="1"/>
    <col min="5390" max="5632" width="8.60185185185185" style="89"/>
    <col min="5633" max="5633" width="22.462962962963" style="89" customWidth="1"/>
    <col min="5634" max="5634" width="17.462962962963" style="89" customWidth="1"/>
    <col min="5635" max="5635" width="18.3333333333333" style="89" customWidth="1"/>
    <col min="5636" max="5636" width="49.462962962963" style="89" customWidth="1"/>
    <col min="5637" max="5641" width="8.60185185185185" style="89"/>
    <col min="5642" max="5645" width="19.3333333333333" style="89" customWidth="1"/>
    <col min="5646" max="5888" width="8.60185185185185" style="89"/>
    <col min="5889" max="5889" width="22.462962962963" style="89" customWidth="1"/>
    <col min="5890" max="5890" width="17.462962962963" style="89" customWidth="1"/>
    <col min="5891" max="5891" width="18.3333333333333" style="89" customWidth="1"/>
    <col min="5892" max="5892" width="49.462962962963" style="89" customWidth="1"/>
    <col min="5893" max="5897" width="8.60185185185185" style="89"/>
    <col min="5898" max="5901" width="19.3333333333333" style="89" customWidth="1"/>
    <col min="5902" max="6144" width="8.60185185185185" style="89"/>
    <col min="6145" max="6145" width="22.462962962963" style="89" customWidth="1"/>
    <col min="6146" max="6146" width="17.462962962963" style="89" customWidth="1"/>
    <col min="6147" max="6147" width="18.3333333333333" style="89" customWidth="1"/>
    <col min="6148" max="6148" width="49.462962962963" style="89" customWidth="1"/>
    <col min="6149" max="6153" width="8.60185185185185" style="89"/>
    <col min="6154" max="6157" width="19.3333333333333" style="89" customWidth="1"/>
    <col min="6158" max="6400" width="8.60185185185185" style="89"/>
    <col min="6401" max="6401" width="22.462962962963" style="89" customWidth="1"/>
    <col min="6402" max="6402" width="17.462962962963" style="89" customWidth="1"/>
    <col min="6403" max="6403" width="18.3333333333333" style="89" customWidth="1"/>
    <col min="6404" max="6404" width="49.462962962963" style="89" customWidth="1"/>
    <col min="6405" max="6409" width="8.60185185185185" style="89"/>
    <col min="6410" max="6413" width="19.3333333333333" style="89" customWidth="1"/>
    <col min="6414" max="6656" width="8.60185185185185" style="89"/>
    <col min="6657" max="6657" width="22.462962962963" style="89" customWidth="1"/>
    <col min="6658" max="6658" width="17.462962962963" style="89" customWidth="1"/>
    <col min="6659" max="6659" width="18.3333333333333" style="89" customWidth="1"/>
    <col min="6660" max="6660" width="49.462962962963" style="89" customWidth="1"/>
    <col min="6661" max="6665" width="8.60185185185185" style="89"/>
    <col min="6666" max="6669" width="19.3333333333333" style="89" customWidth="1"/>
    <col min="6670" max="6912" width="8.60185185185185" style="89"/>
    <col min="6913" max="6913" width="22.462962962963" style="89" customWidth="1"/>
    <col min="6914" max="6914" width="17.462962962963" style="89" customWidth="1"/>
    <col min="6915" max="6915" width="18.3333333333333" style="89" customWidth="1"/>
    <col min="6916" max="6916" width="49.462962962963" style="89" customWidth="1"/>
    <col min="6917" max="6921" width="8.60185185185185" style="89"/>
    <col min="6922" max="6925" width="19.3333333333333" style="89" customWidth="1"/>
    <col min="6926" max="7168" width="8.60185185185185" style="89"/>
    <col min="7169" max="7169" width="22.462962962963" style="89" customWidth="1"/>
    <col min="7170" max="7170" width="17.462962962963" style="89" customWidth="1"/>
    <col min="7171" max="7171" width="18.3333333333333" style="89" customWidth="1"/>
    <col min="7172" max="7172" width="49.462962962963" style="89" customWidth="1"/>
    <col min="7173" max="7177" width="8.60185185185185" style="89"/>
    <col min="7178" max="7181" width="19.3333333333333" style="89" customWidth="1"/>
    <col min="7182" max="7424" width="8.60185185185185" style="89"/>
    <col min="7425" max="7425" width="22.462962962963" style="89" customWidth="1"/>
    <col min="7426" max="7426" width="17.462962962963" style="89" customWidth="1"/>
    <col min="7427" max="7427" width="18.3333333333333" style="89" customWidth="1"/>
    <col min="7428" max="7428" width="49.462962962963" style="89" customWidth="1"/>
    <col min="7429" max="7433" width="8.60185185185185" style="89"/>
    <col min="7434" max="7437" width="19.3333333333333" style="89" customWidth="1"/>
    <col min="7438" max="7680" width="8.60185185185185" style="89"/>
    <col min="7681" max="7681" width="22.462962962963" style="89" customWidth="1"/>
    <col min="7682" max="7682" width="17.462962962963" style="89" customWidth="1"/>
    <col min="7683" max="7683" width="18.3333333333333" style="89" customWidth="1"/>
    <col min="7684" max="7684" width="49.462962962963" style="89" customWidth="1"/>
    <col min="7685" max="7689" width="8.60185185185185" style="89"/>
    <col min="7690" max="7693" width="19.3333333333333" style="89" customWidth="1"/>
    <col min="7694" max="7936" width="8.60185185185185" style="89"/>
    <col min="7937" max="7937" width="22.462962962963" style="89" customWidth="1"/>
    <col min="7938" max="7938" width="17.462962962963" style="89" customWidth="1"/>
    <col min="7939" max="7939" width="18.3333333333333" style="89" customWidth="1"/>
    <col min="7940" max="7940" width="49.462962962963" style="89" customWidth="1"/>
    <col min="7941" max="7945" width="8.60185185185185" style="89"/>
    <col min="7946" max="7949" width="19.3333333333333" style="89" customWidth="1"/>
    <col min="7950" max="8192" width="8.60185185185185" style="89"/>
    <col min="8193" max="8193" width="22.462962962963" style="89" customWidth="1"/>
    <col min="8194" max="8194" width="17.462962962963" style="89" customWidth="1"/>
    <col min="8195" max="8195" width="18.3333333333333" style="89" customWidth="1"/>
    <col min="8196" max="8196" width="49.462962962963" style="89" customWidth="1"/>
    <col min="8197" max="8201" width="8.60185185185185" style="89"/>
    <col min="8202" max="8205" width="19.3333333333333" style="89" customWidth="1"/>
    <col min="8206" max="8448" width="8.60185185185185" style="89"/>
    <col min="8449" max="8449" width="22.462962962963" style="89" customWidth="1"/>
    <col min="8450" max="8450" width="17.462962962963" style="89" customWidth="1"/>
    <col min="8451" max="8451" width="18.3333333333333" style="89" customWidth="1"/>
    <col min="8452" max="8452" width="49.462962962963" style="89" customWidth="1"/>
    <col min="8453" max="8457" width="8.60185185185185" style="89"/>
    <col min="8458" max="8461" width="19.3333333333333" style="89" customWidth="1"/>
    <col min="8462" max="8704" width="8.60185185185185" style="89"/>
    <col min="8705" max="8705" width="22.462962962963" style="89" customWidth="1"/>
    <col min="8706" max="8706" width="17.462962962963" style="89" customWidth="1"/>
    <col min="8707" max="8707" width="18.3333333333333" style="89" customWidth="1"/>
    <col min="8708" max="8708" width="49.462962962963" style="89" customWidth="1"/>
    <col min="8709" max="8713" width="8.60185185185185" style="89"/>
    <col min="8714" max="8717" width="19.3333333333333" style="89" customWidth="1"/>
    <col min="8718" max="8960" width="8.60185185185185" style="89"/>
    <col min="8961" max="8961" width="22.462962962963" style="89" customWidth="1"/>
    <col min="8962" max="8962" width="17.462962962963" style="89" customWidth="1"/>
    <col min="8963" max="8963" width="18.3333333333333" style="89" customWidth="1"/>
    <col min="8964" max="8964" width="49.462962962963" style="89" customWidth="1"/>
    <col min="8965" max="8969" width="8.60185185185185" style="89"/>
    <col min="8970" max="8973" width="19.3333333333333" style="89" customWidth="1"/>
    <col min="8974" max="9216" width="8.60185185185185" style="89"/>
    <col min="9217" max="9217" width="22.462962962963" style="89" customWidth="1"/>
    <col min="9218" max="9218" width="17.462962962963" style="89" customWidth="1"/>
    <col min="9219" max="9219" width="18.3333333333333" style="89" customWidth="1"/>
    <col min="9220" max="9220" width="49.462962962963" style="89" customWidth="1"/>
    <col min="9221" max="9225" width="8.60185185185185" style="89"/>
    <col min="9226" max="9229" width="19.3333333333333" style="89" customWidth="1"/>
    <col min="9230" max="9472" width="8.60185185185185" style="89"/>
    <col min="9473" max="9473" width="22.462962962963" style="89" customWidth="1"/>
    <col min="9474" max="9474" width="17.462962962963" style="89" customWidth="1"/>
    <col min="9475" max="9475" width="18.3333333333333" style="89" customWidth="1"/>
    <col min="9476" max="9476" width="49.462962962963" style="89" customWidth="1"/>
    <col min="9477" max="9481" width="8.60185185185185" style="89"/>
    <col min="9482" max="9485" width="19.3333333333333" style="89" customWidth="1"/>
    <col min="9486" max="9728" width="8.60185185185185" style="89"/>
    <col min="9729" max="9729" width="22.462962962963" style="89" customWidth="1"/>
    <col min="9730" max="9730" width="17.462962962963" style="89" customWidth="1"/>
    <col min="9731" max="9731" width="18.3333333333333" style="89" customWidth="1"/>
    <col min="9732" max="9732" width="49.462962962963" style="89" customWidth="1"/>
    <col min="9733" max="9737" width="8.60185185185185" style="89"/>
    <col min="9738" max="9741" width="19.3333333333333" style="89" customWidth="1"/>
    <col min="9742" max="9984" width="8.60185185185185" style="89"/>
    <col min="9985" max="9985" width="22.462962962963" style="89" customWidth="1"/>
    <col min="9986" max="9986" width="17.462962962963" style="89" customWidth="1"/>
    <col min="9987" max="9987" width="18.3333333333333" style="89" customWidth="1"/>
    <col min="9988" max="9988" width="49.462962962963" style="89" customWidth="1"/>
    <col min="9989" max="9993" width="8.60185185185185" style="89"/>
    <col min="9994" max="9997" width="19.3333333333333" style="89" customWidth="1"/>
    <col min="9998" max="10240" width="8.60185185185185" style="89"/>
    <col min="10241" max="10241" width="22.462962962963" style="89" customWidth="1"/>
    <col min="10242" max="10242" width="17.462962962963" style="89" customWidth="1"/>
    <col min="10243" max="10243" width="18.3333333333333" style="89" customWidth="1"/>
    <col min="10244" max="10244" width="49.462962962963" style="89" customWidth="1"/>
    <col min="10245" max="10249" width="8.60185185185185" style="89"/>
    <col min="10250" max="10253" width="19.3333333333333" style="89" customWidth="1"/>
    <col min="10254" max="10496" width="8.60185185185185" style="89"/>
    <col min="10497" max="10497" width="22.462962962963" style="89" customWidth="1"/>
    <col min="10498" max="10498" width="17.462962962963" style="89" customWidth="1"/>
    <col min="10499" max="10499" width="18.3333333333333" style="89" customWidth="1"/>
    <col min="10500" max="10500" width="49.462962962963" style="89" customWidth="1"/>
    <col min="10501" max="10505" width="8.60185185185185" style="89"/>
    <col min="10506" max="10509" width="19.3333333333333" style="89" customWidth="1"/>
    <col min="10510" max="10752" width="8.60185185185185" style="89"/>
    <col min="10753" max="10753" width="22.462962962963" style="89" customWidth="1"/>
    <col min="10754" max="10754" width="17.462962962963" style="89" customWidth="1"/>
    <col min="10755" max="10755" width="18.3333333333333" style="89" customWidth="1"/>
    <col min="10756" max="10756" width="49.462962962963" style="89" customWidth="1"/>
    <col min="10757" max="10761" width="8.60185185185185" style="89"/>
    <col min="10762" max="10765" width="19.3333333333333" style="89" customWidth="1"/>
    <col min="10766" max="11008" width="8.60185185185185" style="89"/>
    <col min="11009" max="11009" width="22.462962962963" style="89" customWidth="1"/>
    <col min="11010" max="11010" width="17.462962962963" style="89" customWidth="1"/>
    <col min="11011" max="11011" width="18.3333333333333" style="89" customWidth="1"/>
    <col min="11012" max="11012" width="49.462962962963" style="89" customWidth="1"/>
    <col min="11013" max="11017" width="8.60185185185185" style="89"/>
    <col min="11018" max="11021" width="19.3333333333333" style="89" customWidth="1"/>
    <col min="11022" max="11264" width="8.60185185185185" style="89"/>
    <col min="11265" max="11265" width="22.462962962963" style="89" customWidth="1"/>
    <col min="11266" max="11266" width="17.462962962963" style="89" customWidth="1"/>
    <col min="11267" max="11267" width="18.3333333333333" style="89" customWidth="1"/>
    <col min="11268" max="11268" width="49.462962962963" style="89" customWidth="1"/>
    <col min="11269" max="11273" width="8.60185185185185" style="89"/>
    <col min="11274" max="11277" width="19.3333333333333" style="89" customWidth="1"/>
    <col min="11278" max="11520" width="8.60185185185185" style="89"/>
    <col min="11521" max="11521" width="22.462962962963" style="89" customWidth="1"/>
    <col min="11522" max="11522" width="17.462962962963" style="89" customWidth="1"/>
    <col min="11523" max="11523" width="18.3333333333333" style="89" customWidth="1"/>
    <col min="11524" max="11524" width="49.462962962963" style="89" customWidth="1"/>
    <col min="11525" max="11529" width="8.60185185185185" style="89"/>
    <col min="11530" max="11533" width="19.3333333333333" style="89" customWidth="1"/>
    <col min="11534" max="11776" width="8.60185185185185" style="89"/>
    <col min="11777" max="11777" width="22.462962962963" style="89" customWidth="1"/>
    <col min="11778" max="11778" width="17.462962962963" style="89" customWidth="1"/>
    <col min="11779" max="11779" width="18.3333333333333" style="89" customWidth="1"/>
    <col min="11780" max="11780" width="49.462962962963" style="89" customWidth="1"/>
    <col min="11781" max="11785" width="8.60185185185185" style="89"/>
    <col min="11786" max="11789" width="19.3333333333333" style="89" customWidth="1"/>
    <col min="11790" max="12032" width="8.60185185185185" style="89"/>
    <col min="12033" max="12033" width="22.462962962963" style="89" customWidth="1"/>
    <col min="12034" max="12034" width="17.462962962963" style="89" customWidth="1"/>
    <col min="12035" max="12035" width="18.3333333333333" style="89" customWidth="1"/>
    <col min="12036" max="12036" width="49.462962962963" style="89" customWidth="1"/>
    <col min="12037" max="12041" width="8.60185185185185" style="89"/>
    <col min="12042" max="12045" width="19.3333333333333" style="89" customWidth="1"/>
    <col min="12046" max="12288" width="8.60185185185185" style="89"/>
    <col min="12289" max="12289" width="22.462962962963" style="89" customWidth="1"/>
    <col min="12290" max="12290" width="17.462962962963" style="89" customWidth="1"/>
    <col min="12291" max="12291" width="18.3333333333333" style="89" customWidth="1"/>
    <col min="12292" max="12292" width="49.462962962963" style="89" customWidth="1"/>
    <col min="12293" max="12297" width="8.60185185185185" style="89"/>
    <col min="12298" max="12301" width="19.3333333333333" style="89" customWidth="1"/>
    <col min="12302" max="12544" width="8.60185185185185" style="89"/>
    <col min="12545" max="12545" width="22.462962962963" style="89" customWidth="1"/>
    <col min="12546" max="12546" width="17.462962962963" style="89" customWidth="1"/>
    <col min="12547" max="12547" width="18.3333333333333" style="89" customWidth="1"/>
    <col min="12548" max="12548" width="49.462962962963" style="89" customWidth="1"/>
    <col min="12549" max="12553" width="8.60185185185185" style="89"/>
    <col min="12554" max="12557" width="19.3333333333333" style="89" customWidth="1"/>
    <col min="12558" max="12800" width="8.60185185185185" style="89"/>
    <col min="12801" max="12801" width="22.462962962963" style="89" customWidth="1"/>
    <col min="12802" max="12802" width="17.462962962963" style="89" customWidth="1"/>
    <col min="12803" max="12803" width="18.3333333333333" style="89" customWidth="1"/>
    <col min="12804" max="12804" width="49.462962962963" style="89" customWidth="1"/>
    <col min="12805" max="12809" width="8.60185185185185" style="89"/>
    <col min="12810" max="12813" width="19.3333333333333" style="89" customWidth="1"/>
    <col min="12814" max="13056" width="8.60185185185185" style="89"/>
    <col min="13057" max="13057" width="22.462962962963" style="89" customWidth="1"/>
    <col min="13058" max="13058" width="17.462962962963" style="89" customWidth="1"/>
    <col min="13059" max="13059" width="18.3333333333333" style="89" customWidth="1"/>
    <col min="13060" max="13060" width="49.462962962963" style="89" customWidth="1"/>
    <col min="13061" max="13065" width="8.60185185185185" style="89"/>
    <col min="13066" max="13069" width="19.3333333333333" style="89" customWidth="1"/>
    <col min="13070" max="13312" width="8.60185185185185" style="89"/>
    <col min="13313" max="13313" width="22.462962962963" style="89" customWidth="1"/>
    <col min="13314" max="13314" width="17.462962962963" style="89" customWidth="1"/>
    <col min="13315" max="13315" width="18.3333333333333" style="89" customWidth="1"/>
    <col min="13316" max="13316" width="49.462962962963" style="89" customWidth="1"/>
    <col min="13317" max="13321" width="8.60185185185185" style="89"/>
    <col min="13322" max="13325" width="19.3333333333333" style="89" customWidth="1"/>
    <col min="13326" max="13568" width="8.60185185185185" style="89"/>
    <col min="13569" max="13569" width="22.462962962963" style="89" customWidth="1"/>
    <col min="13570" max="13570" width="17.462962962963" style="89" customWidth="1"/>
    <col min="13571" max="13571" width="18.3333333333333" style="89" customWidth="1"/>
    <col min="13572" max="13572" width="49.462962962963" style="89" customWidth="1"/>
    <col min="13573" max="13577" width="8.60185185185185" style="89"/>
    <col min="13578" max="13581" width="19.3333333333333" style="89" customWidth="1"/>
    <col min="13582" max="13824" width="8.60185185185185" style="89"/>
    <col min="13825" max="13825" width="22.462962962963" style="89" customWidth="1"/>
    <col min="13826" max="13826" width="17.462962962963" style="89" customWidth="1"/>
    <col min="13827" max="13827" width="18.3333333333333" style="89" customWidth="1"/>
    <col min="13828" max="13828" width="49.462962962963" style="89" customWidth="1"/>
    <col min="13829" max="13833" width="8.60185185185185" style="89"/>
    <col min="13834" max="13837" width="19.3333333333333" style="89" customWidth="1"/>
    <col min="13838" max="14080" width="8.60185185185185" style="89"/>
    <col min="14081" max="14081" width="22.462962962963" style="89" customWidth="1"/>
    <col min="14082" max="14082" width="17.462962962963" style="89" customWidth="1"/>
    <col min="14083" max="14083" width="18.3333333333333" style="89" customWidth="1"/>
    <col min="14084" max="14084" width="49.462962962963" style="89" customWidth="1"/>
    <col min="14085" max="14089" width="8.60185185185185" style="89"/>
    <col min="14090" max="14093" width="19.3333333333333" style="89" customWidth="1"/>
    <col min="14094" max="14336" width="8.60185185185185" style="89"/>
    <col min="14337" max="14337" width="22.462962962963" style="89" customWidth="1"/>
    <col min="14338" max="14338" width="17.462962962963" style="89" customWidth="1"/>
    <col min="14339" max="14339" width="18.3333333333333" style="89" customWidth="1"/>
    <col min="14340" max="14340" width="49.462962962963" style="89" customWidth="1"/>
    <col min="14341" max="14345" width="8.60185185185185" style="89"/>
    <col min="14346" max="14349" width="19.3333333333333" style="89" customWidth="1"/>
    <col min="14350" max="14592" width="8.60185185185185" style="89"/>
    <col min="14593" max="14593" width="22.462962962963" style="89" customWidth="1"/>
    <col min="14594" max="14594" width="17.462962962963" style="89" customWidth="1"/>
    <col min="14595" max="14595" width="18.3333333333333" style="89" customWidth="1"/>
    <col min="14596" max="14596" width="49.462962962963" style="89" customWidth="1"/>
    <col min="14597" max="14601" width="8.60185185185185" style="89"/>
    <col min="14602" max="14605" width="19.3333333333333" style="89" customWidth="1"/>
    <col min="14606" max="14848" width="8.60185185185185" style="89"/>
    <col min="14849" max="14849" width="22.462962962963" style="89" customWidth="1"/>
    <col min="14850" max="14850" width="17.462962962963" style="89" customWidth="1"/>
    <col min="14851" max="14851" width="18.3333333333333" style="89" customWidth="1"/>
    <col min="14852" max="14852" width="49.462962962963" style="89" customWidth="1"/>
    <col min="14853" max="14857" width="8.60185185185185" style="89"/>
    <col min="14858" max="14861" width="19.3333333333333" style="89" customWidth="1"/>
    <col min="14862" max="15104" width="8.60185185185185" style="89"/>
    <col min="15105" max="15105" width="22.462962962963" style="89" customWidth="1"/>
    <col min="15106" max="15106" width="17.462962962963" style="89" customWidth="1"/>
    <col min="15107" max="15107" width="18.3333333333333" style="89" customWidth="1"/>
    <col min="15108" max="15108" width="49.462962962963" style="89" customWidth="1"/>
    <col min="15109" max="15113" width="8.60185185185185" style="89"/>
    <col min="15114" max="15117" width="19.3333333333333" style="89" customWidth="1"/>
    <col min="15118" max="15360" width="8.60185185185185" style="89"/>
    <col min="15361" max="15361" width="22.462962962963" style="89" customWidth="1"/>
    <col min="15362" max="15362" width="17.462962962963" style="89" customWidth="1"/>
    <col min="15363" max="15363" width="18.3333333333333" style="89" customWidth="1"/>
    <col min="15364" max="15364" width="49.462962962963" style="89" customWidth="1"/>
    <col min="15365" max="15369" width="8.60185185185185" style="89"/>
    <col min="15370" max="15373" width="19.3333333333333" style="89" customWidth="1"/>
    <col min="15374" max="15616" width="8.60185185185185" style="89"/>
    <col min="15617" max="15617" width="22.462962962963" style="89" customWidth="1"/>
    <col min="15618" max="15618" width="17.462962962963" style="89" customWidth="1"/>
    <col min="15619" max="15619" width="18.3333333333333" style="89" customWidth="1"/>
    <col min="15620" max="15620" width="49.462962962963" style="89" customWidth="1"/>
    <col min="15621" max="15625" width="8.60185185185185" style="89"/>
    <col min="15626" max="15629" width="19.3333333333333" style="89" customWidth="1"/>
    <col min="15630" max="15872" width="8.60185185185185" style="89"/>
    <col min="15873" max="15873" width="22.462962962963" style="89" customWidth="1"/>
    <col min="15874" max="15874" width="17.462962962963" style="89" customWidth="1"/>
    <col min="15875" max="15875" width="18.3333333333333" style="89" customWidth="1"/>
    <col min="15876" max="15876" width="49.462962962963" style="89" customWidth="1"/>
    <col min="15877" max="15881" width="8.60185185185185" style="89"/>
    <col min="15882" max="15885" width="19.3333333333333" style="89" customWidth="1"/>
    <col min="15886" max="16128" width="8.60185185185185" style="89"/>
    <col min="16129" max="16129" width="22.462962962963" style="89" customWidth="1"/>
    <col min="16130" max="16130" width="17.462962962963" style="89" customWidth="1"/>
    <col min="16131" max="16131" width="18.3333333333333" style="89" customWidth="1"/>
    <col min="16132" max="16132" width="49.462962962963" style="89" customWidth="1"/>
    <col min="16133" max="16137" width="8.60185185185185" style="89"/>
    <col min="16138" max="16141" width="19.3333333333333" style="89" customWidth="1"/>
    <col min="16142" max="16384" width="8.60185185185185" style="89"/>
  </cols>
  <sheetData>
    <row r="1" s="87" customFormat="1" ht="36.95" customHeight="1" spans="1:5">
      <c r="A1" s="90" t="s">
        <v>946</v>
      </c>
      <c r="B1" s="91" t="s">
        <v>947</v>
      </c>
      <c r="C1" s="91"/>
      <c r="D1" s="92"/>
      <c r="E1" s="93"/>
    </row>
    <row r="2" s="87" customFormat="1" ht="36.95" customHeight="1" spans="1:5">
      <c r="A2" s="90" t="s">
        <v>948</v>
      </c>
      <c r="B2" s="94" t="s">
        <v>949</v>
      </c>
      <c r="C2" s="94"/>
      <c r="D2" s="95"/>
      <c r="E2" s="96"/>
    </row>
    <row r="3" s="87" customFormat="1" ht="30" customHeight="1" spans="1:5">
      <c r="A3" s="97" t="s">
        <v>950</v>
      </c>
      <c r="B3" s="98" t="s">
        <v>951</v>
      </c>
      <c r="C3" s="99"/>
      <c r="D3" s="100" t="s">
        <v>952</v>
      </c>
      <c r="E3" s="100" t="s">
        <v>953</v>
      </c>
    </row>
    <row r="4" ht="35.1" customHeight="1" spans="1:5">
      <c r="A4" s="97" t="s">
        <v>954</v>
      </c>
      <c r="B4" s="101" t="s">
        <v>955</v>
      </c>
      <c r="C4" s="102"/>
      <c r="D4" s="102"/>
      <c r="E4" s="103"/>
    </row>
    <row r="5" ht="12.75" customHeight="1" spans="1:5">
      <c r="A5" s="104" t="s">
        <v>956</v>
      </c>
      <c r="B5" s="104"/>
      <c r="C5" s="104"/>
      <c r="D5" s="104"/>
      <c r="E5" s="104"/>
    </row>
    <row r="6" ht="12.75" customHeight="1" spans="1:5">
      <c r="A6" s="104"/>
      <c r="B6" s="104"/>
      <c r="C6" s="104"/>
      <c r="D6" s="104"/>
      <c r="E6" s="104"/>
    </row>
    <row r="7" ht="12.75" customHeight="1" spans="1:5">
      <c r="A7" s="105" t="s">
        <v>957</v>
      </c>
      <c r="B7" s="105" t="s">
        <v>958</v>
      </c>
      <c r="C7" s="106" t="s">
        <v>959</v>
      </c>
      <c r="D7" s="106"/>
      <c r="E7" s="105" t="s">
        <v>960</v>
      </c>
    </row>
    <row r="8" ht="12.75" customHeight="1" spans="1:5">
      <c r="A8" s="105"/>
      <c r="B8" s="105"/>
      <c r="C8" s="106" t="s">
        <v>961</v>
      </c>
      <c r="D8" s="106"/>
      <c r="E8" s="105"/>
    </row>
    <row r="9" ht="20" customHeight="1" spans="1:5">
      <c r="A9" s="107">
        <v>1</v>
      </c>
      <c r="B9" s="108">
        <v>45288</v>
      </c>
      <c r="C9" s="109" t="s">
        <v>962</v>
      </c>
      <c r="D9" s="109"/>
      <c r="E9" s="110" t="s">
        <v>963</v>
      </c>
    </row>
    <row r="10" ht="20" customHeight="1" spans="1:5">
      <c r="A10" s="107"/>
      <c r="B10" s="108"/>
      <c r="C10" s="111"/>
      <c r="D10" s="112"/>
      <c r="E10" s="110"/>
    </row>
    <row r="11" ht="20" customHeight="1" spans="1:5">
      <c r="A11" s="107"/>
      <c r="B11" s="108"/>
      <c r="C11" s="111"/>
      <c r="D11" s="112"/>
      <c r="E11" s="110"/>
    </row>
    <row r="12" ht="20" customHeight="1" spans="1:5">
      <c r="A12" s="107"/>
      <c r="B12" s="108"/>
      <c r="C12" s="111"/>
      <c r="D12" s="112"/>
      <c r="E12" s="110"/>
    </row>
    <row r="13" ht="20" customHeight="1" spans="1:5">
      <c r="A13" s="107"/>
      <c r="B13" s="108"/>
      <c r="C13" s="111"/>
      <c r="D13" s="112"/>
      <c r="E13" s="110"/>
    </row>
    <row r="14" ht="20" customHeight="1" spans="1:5">
      <c r="A14" s="107"/>
      <c r="B14" s="108"/>
      <c r="C14" s="111"/>
      <c r="D14" s="112"/>
      <c r="E14" s="110"/>
    </row>
    <row r="15" ht="20" customHeight="1" spans="1:5">
      <c r="A15" s="107"/>
      <c r="B15" s="108"/>
      <c r="C15" s="111"/>
      <c r="D15" s="112"/>
      <c r="E15" s="110"/>
    </row>
    <row r="16" ht="20" customHeight="1" spans="1:5">
      <c r="A16" s="107"/>
      <c r="B16" s="108"/>
      <c r="C16" s="111"/>
      <c r="D16" s="112"/>
      <c r="E16" s="110"/>
    </row>
    <row r="17" ht="20" customHeight="1" spans="1:5">
      <c r="A17" s="107"/>
      <c r="B17" s="108"/>
      <c r="C17" s="111"/>
      <c r="D17" s="112"/>
      <c r="E17" s="110"/>
    </row>
    <row r="18" ht="20" customHeight="1" spans="1:5">
      <c r="A18" s="107"/>
      <c r="B18" s="108"/>
      <c r="C18" s="111"/>
      <c r="D18" s="112"/>
      <c r="E18" s="110"/>
    </row>
    <row r="19" ht="20" customHeight="1" spans="1:5">
      <c r="A19" s="107"/>
      <c r="B19" s="108"/>
      <c r="C19" s="111"/>
      <c r="D19" s="112"/>
      <c r="E19" s="110"/>
    </row>
    <row r="20" ht="20" customHeight="1" spans="1:5">
      <c r="A20" s="113"/>
      <c r="B20" s="114"/>
      <c r="C20" s="111"/>
      <c r="D20" s="112"/>
      <c r="E20" s="115"/>
    </row>
    <row r="21" ht="20" customHeight="1" spans="1:5">
      <c r="A21" s="113"/>
      <c r="B21" s="114"/>
      <c r="C21" s="111"/>
      <c r="D21" s="112"/>
      <c r="E21" s="115"/>
    </row>
    <row r="22" ht="20" customHeight="1" spans="1:5">
      <c r="A22" s="113"/>
      <c r="B22" s="114"/>
      <c r="C22" s="111"/>
      <c r="D22" s="112"/>
      <c r="E22" s="115"/>
    </row>
    <row r="23" ht="20" customHeight="1" spans="1:5">
      <c r="A23" s="113"/>
      <c r="B23" s="114"/>
      <c r="C23" s="111"/>
      <c r="D23" s="112"/>
      <c r="E23" s="115"/>
    </row>
    <row r="24" ht="20" customHeight="1" spans="1:5">
      <c r="A24" s="113"/>
      <c r="B24" s="114"/>
      <c r="C24" s="111"/>
      <c r="D24" s="112"/>
      <c r="E24" s="115"/>
    </row>
    <row r="25" ht="20" customHeight="1" spans="1:5">
      <c r="A25" s="113"/>
      <c r="B25" s="114"/>
      <c r="C25" s="111"/>
      <c r="D25" s="112"/>
      <c r="E25" s="115"/>
    </row>
    <row r="26" ht="12" spans="1:5">
      <c r="A26" s="116"/>
      <c r="B26" s="117"/>
      <c r="C26" s="117"/>
      <c r="D26" s="117"/>
      <c r="E26" s="118"/>
    </row>
    <row r="27" ht="12" spans="1:5">
      <c r="A27" s="116"/>
      <c r="B27" s="117"/>
      <c r="C27" s="117"/>
      <c r="D27" s="117"/>
      <c r="E27" s="118"/>
    </row>
    <row r="28" ht="12" spans="1:5">
      <c r="A28" s="116"/>
      <c r="B28" s="117"/>
      <c r="C28" s="117"/>
      <c r="D28" s="117"/>
      <c r="E28" s="118"/>
    </row>
    <row r="29" ht="12" spans="1:5">
      <c r="A29" s="116"/>
      <c r="B29" s="117"/>
      <c r="C29" s="117"/>
      <c r="D29" s="117"/>
      <c r="E29" s="118"/>
    </row>
    <row r="30" ht="12" spans="1:5">
      <c r="A30" s="116"/>
      <c r="B30" s="117"/>
      <c r="C30" s="117"/>
      <c r="D30" s="117"/>
      <c r="E30" s="118"/>
    </row>
    <row r="31" ht="12" spans="1:5">
      <c r="A31" s="116"/>
      <c r="B31" s="117"/>
      <c r="C31" s="117"/>
      <c r="D31" s="117"/>
      <c r="E31" s="118"/>
    </row>
    <row r="32" ht="12" spans="1:5">
      <c r="A32" s="116"/>
      <c r="B32" s="117"/>
      <c r="C32" s="117"/>
      <c r="D32" s="117"/>
      <c r="E32" s="118"/>
    </row>
    <row r="33" ht="12" spans="1:5">
      <c r="A33" s="116"/>
      <c r="B33" s="117"/>
      <c r="C33" s="117"/>
      <c r="D33" s="117"/>
      <c r="E33" s="118"/>
    </row>
    <row r="34" ht="12" spans="1:5">
      <c r="A34" s="116"/>
      <c r="B34" s="117"/>
      <c r="C34" s="117"/>
      <c r="D34" s="117"/>
      <c r="E34" s="118"/>
    </row>
    <row r="35" spans="1:5">
      <c r="A35" s="119"/>
      <c r="B35" s="118"/>
      <c r="C35" s="118"/>
      <c r="D35" s="118"/>
      <c r="E35" s="118"/>
    </row>
  </sheetData>
  <mergeCells count="28">
    <mergeCell ref="B1:C1"/>
    <mergeCell ref="B2:C2"/>
    <mergeCell ref="B3:C3"/>
    <mergeCell ref="B4:E4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7:A8"/>
    <mergeCell ref="B7:B8"/>
    <mergeCell ref="E7:E8"/>
    <mergeCell ref="D1:E2"/>
    <mergeCell ref="A5:E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20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8.72222222222222" defaultRowHeight="10.8"/>
  <cols>
    <col min="1" max="1" width="6.87962962962963" style="63" customWidth="1"/>
    <col min="2" max="2" width="28.1944444444444" style="63" customWidth="1"/>
    <col min="3" max="3" width="14.1111111111111" style="63" customWidth="1"/>
    <col min="4" max="4" width="41.1111111111111" style="63" customWidth="1"/>
    <col min="5" max="5" width="22.1111111111111" style="63" customWidth="1"/>
    <col min="6" max="7" width="14.8611111111111" style="64" customWidth="1"/>
    <col min="8" max="8" width="10.8333333333333" style="63" customWidth="1"/>
    <col min="9" max="9" width="20.8333333333333" style="64" customWidth="1"/>
    <col min="10" max="10" width="21.1111111111111" style="65" customWidth="1"/>
    <col min="11" max="11" width="14.1666666666667" style="64" customWidth="1"/>
    <col min="12" max="12" width="19.4444444444444" style="64" customWidth="1"/>
    <col min="13" max="13" width="15.1388888888889" style="63" customWidth="1"/>
    <col min="14" max="16384" width="8.72222222222222" style="64"/>
  </cols>
  <sheetData>
    <row r="1" s="60" customFormat="1" ht="35" customHeight="1" spans="1:13">
      <c r="A1" s="66" t="s">
        <v>964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1" customFormat="1" ht="99" customHeight="1" spans="1:13">
      <c r="A2" s="67" t="s">
        <v>965</v>
      </c>
      <c r="B2" s="68" t="s">
        <v>966</v>
      </c>
      <c r="C2" s="68" t="s">
        <v>967</v>
      </c>
      <c r="D2" s="68" t="s">
        <v>968</v>
      </c>
      <c r="E2" s="67" t="s">
        <v>969</v>
      </c>
      <c r="F2" s="67" t="s">
        <v>970</v>
      </c>
      <c r="G2" s="67" t="s">
        <v>970</v>
      </c>
      <c r="H2" s="67" t="s">
        <v>971</v>
      </c>
      <c r="I2" s="68" t="s">
        <v>972</v>
      </c>
      <c r="J2" s="78" t="s">
        <v>973</v>
      </c>
      <c r="K2" s="79" t="s">
        <v>969</v>
      </c>
      <c r="L2" s="78" t="s">
        <v>974</v>
      </c>
      <c r="M2" s="80" t="s">
        <v>975</v>
      </c>
    </row>
    <row r="3" s="62" customFormat="1" ht="49" customHeight="1" spans="1:13">
      <c r="A3" s="69" t="s">
        <v>976</v>
      </c>
      <c r="B3" s="69" t="s">
        <v>977</v>
      </c>
      <c r="C3" s="69" t="s">
        <v>978</v>
      </c>
      <c r="D3" s="69" t="s">
        <v>979</v>
      </c>
      <c r="E3" s="69" t="s">
        <v>980</v>
      </c>
      <c r="F3" s="69" t="s">
        <v>981</v>
      </c>
      <c r="G3" s="69" t="s">
        <v>982</v>
      </c>
      <c r="H3" s="69" t="s">
        <v>983</v>
      </c>
      <c r="I3" s="69" t="s">
        <v>984</v>
      </c>
      <c r="J3" s="69" t="s">
        <v>985</v>
      </c>
      <c r="K3" s="69" t="s">
        <v>986</v>
      </c>
      <c r="L3" s="69" t="s">
        <v>987</v>
      </c>
      <c r="M3" s="81" t="s">
        <v>988</v>
      </c>
    </row>
    <row r="4" ht="30" customHeight="1" spans="1:13">
      <c r="A4" s="70">
        <v>1</v>
      </c>
      <c r="B4" s="71" t="s">
        <v>989</v>
      </c>
      <c r="C4" s="71" t="s">
        <v>990</v>
      </c>
      <c r="D4" s="70" t="s">
        <v>991</v>
      </c>
      <c r="E4" s="71" t="s">
        <v>992</v>
      </c>
      <c r="F4" s="72" t="s">
        <v>993</v>
      </c>
      <c r="G4" s="73" t="s">
        <v>994</v>
      </c>
      <c r="H4" s="71">
        <v>1</v>
      </c>
      <c r="I4" s="70" t="s">
        <v>995</v>
      </c>
      <c r="J4" s="82">
        <v>45352</v>
      </c>
      <c r="K4" s="83" t="s">
        <v>996</v>
      </c>
      <c r="L4" s="83" t="s">
        <v>997</v>
      </c>
      <c r="M4" s="84"/>
    </row>
    <row r="5" ht="30" customHeight="1" spans="1:13">
      <c r="A5" s="70">
        <v>2</v>
      </c>
      <c r="B5" s="71" t="s">
        <v>989</v>
      </c>
      <c r="C5" s="71" t="s">
        <v>990</v>
      </c>
      <c r="D5" s="70" t="s">
        <v>991</v>
      </c>
      <c r="E5" s="71" t="s">
        <v>998</v>
      </c>
      <c r="F5" s="72" t="s">
        <v>993</v>
      </c>
      <c r="G5" s="73" t="s">
        <v>994</v>
      </c>
      <c r="H5" s="71">
        <v>1</v>
      </c>
      <c r="I5" s="83" t="s">
        <v>999</v>
      </c>
      <c r="J5" s="82">
        <v>45353</v>
      </c>
      <c r="K5" s="83" t="s">
        <v>996</v>
      </c>
      <c r="L5" s="83" t="s">
        <v>997</v>
      </c>
      <c r="M5" s="84"/>
    </row>
    <row r="6" ht="30" customHeight="1" spans="1:13">
      <c r="A6" s="70">
        <v>3</v>
      </c>
      <c r="B6" s="71" t="s">
        <v>989</v>
      </c>
      <c r="C6" s="71" t="s">
        <v>990</v>
      </c>
      <c r="D6" s="70" t="s">
        <v>1000</v>
      </c>
      <c r="E6" s="71" t="s">
        <v>1001</v>
      </c>
      <c r="F6" s="72" t="s">
        <v>993</v>
      </c>
      <c r="G6" s="73" t="s">
        <v>1002</v>
      </c>
      <c r="H6" s="71">
        <v>3</v>
      </c>
      <c r="I6" s="83" t="s">
        <v>1003</v>
      </c>
      <c r="J6" s="82">
        <v>45383</v>
      </c>
      <c r="K6" s="83" t="s">
        <v>1004</v>
      </c>
      <c r="L6" s="83" t="s">
        <v>997</v>
      </c>
      <c r="M6" s="84"/>
    </row>
    <row r="7" ht="30" customHeight="1" spans="1:13">
      <c r="A7" s="70">
        <v>4</v>
      </c>
      <c r="B7" s="71" t="s">
        <v>989</v>
      </c>
      <c r="C7" s="71" t="s">
        <v>990</v>
      </c>
      <c r="D7" s="70" t="s">
        <v>991</v>
      </c>
      <c r="E7" s="71" t="s">
        <v>1005</v>
      </c>
      <c r="F7" s="72" t="s">
        <v>993</v>
      </c>
      <c r="G7" s="73" t="s">
        <v>994</v>
      </c>
      <c r="H7" s="71">
        <v>2</v>
      </c>
      <c r="I7" s="70" t="s">
        <v>995</v>
      </c>
      <c r="J7" s="82">
        <v>45383</v>
      </c>
      <c r="K7" s="83" t="s">
        <v>996</v>
      </c>
      <c r="L7" s="83" t="s">
        <v>997</v>
      </c>
      <c r="M7" s="84"/>
    </row>
    <row r="8" ht="30" customHeight="1" spans="1:13">
      <c r="A8" s="70">
        <v>5</v>
      </c>
      <c r="B8" s="71" t="s">
        <v>989</v>
      </c>
      <c r="C8" s="71" t="s">
        <v>990</v>
      </c>
      <c r="D8" s="70" t="s">
        <v>991</v>
      </c>
      <c r="E8" s="71" t="s">
        <v>1006</v>
      </c>
      <c r="F8" s="72" t="s">
        <v>993</v>
      </c>
      <c r="G8" s="73" t="s">
        <v>994</v>
      </c>
      <c r="H8" s="71">
        <v>2</v>
      </c>
      <c r="I8" s="83" t="s">
        <v>1007</v>
      </c>
      <c r="J8" s="82">
        <v>45383</v>
      </c>
      <c r="K8" s="83" t="s">
        <v>996</v>
      </c>
      <c r="L8" s="83" t="s">
        <v>997</v>
      </c>
      <c r="M8" s="84"/>
    </row>
    <row r="9" ht="30" customHeight="1" spans="1:13">
      <c r="A9" s="70">
        <v>6</v>
      </c>
      <c r="B9" s="71" t="s">
        <v>989</v>
      </c>
      <c r="C9" s="71" t="s">
        <v>990</v>
      </c>
      <c r="D9" s="70" t="s">
        <v>991</v>
      </c>
      <c r="E9" s="71" t="s">
        <v>1008</v>
      </c>
      <c r="F9" s="72" t="s">
        <v>993</v>
      </c>
      <c r="G9" s="73" t="s">
        <v>994</v>
      </c>
      <c r="H9" s="71">
        <v>2</v>
      </c>
      <c r="I9" s="70" t="s">
        <v>995</v>
      </c>
      <c r="J9" s="82">
        <v>45384</v>
      </c>
      <c r="K9" s="83" t="s">
        <v>996</v>
      </c>
      <c r="L9" s="83" t="s">
        <v>997</v>
      </c>
      <c r="M9" s="84"/>
    </row>
    <row r="10" ht="30" customHeight="1" spans="1:13">
      <c r="A10" s="70">
        <v>7</v>
      </c>
      <c r="B10" s="71" t="s">
        <v>989</v>
      </c>
      <c r="C10" s="71" t="s">
        <v>990</v>
      </c>
      <c r="D10" s="70" t="s">
        <v>1009</v>
      </c>
      <c r="E10" s="71" t="s">
        <v>1010</v>
      </c>
      <c r="F10" s="72" t="s">
        <v>993</v>
      </c>
      <c r="G10" s="73" t="s">
        <v>994</v>
      </c>
      <c r="H10" s="71">
        <v>2</v>
      </c>
      <c r="I10" s="83" t="s">
        <v>1007</v>
      </c>
      <c r="J10" s="82">
        <v>45384</v>
      </c>
      <c r="K10" s="83" t="s">
        <v>996</v>
      </c>
      <c r="L10" s="83" t="s">
        <v>997</v>
      </c>
      <c r="M10" s="84"/>
    </row>
    <row r="11" ht="30" customHeight="1" spans="1:13">
      <c r="A11" s="70">
        <v>8</v>
      </c>
      <c r="B11" s="71" t="s">
        <v>989</v>
      </c>
      <c r="C11" s="71" t="s">
        <v>990</v>
      </c>
      <c r="D11" s="70" t="s">
        <v>991</v>
      </c>
      <c r="E11" s="71" t="s">
        <v>1011</v>
      </c>
      <c r="F11" s="72" t="s">
        <v>993</v>
      </c>
      <c r="G11" s="73" t="s">
        <v>994</v>
      </c>
      <c r="H11" s="71">
        <v>2</v>
      </c>
      <c r="I11" s="70" t="s">
        <v>995</v>
      </c>
      <c r="J11" s="82">
        <v>45385</v>
      </c>
      <c r="K11" s="83" t="s">
        <v>996</v>
      </c>
      <c r="L11" s="83" t="s">
        <v>997</v>
      </c>
      <c r="M11" s="84"/>
    </row>
    <row r="12" ht="30" customHeight="1" spans="1:13">
      <c r="A12" s="70">
        <v>9</v>
      </c>
      <c r="B12" s="71" t="s">
        <v>989</v>
      </c>
      <c r="C12" s="71" t="s">
        <v>990</v>
      </c>
      <c r="D12" s="70" t="s">
        <v>991</v>
      </c>
      <c r="E12" s="71" t="s">
        <v>1012</v>
      </c>
      <c r="F12" s="72" t="s">
        <v>993</v>
      </c>
      <c r="G12" s="73" t="s">
        <v>994</v>
      </c>
      <c r="H12" s="71">
        <v>2</v>
      </c>
      <c r="I12" s="70" t="s">
        <v>995</v>
      </c>
      <c r="J12" s="82">
        <v>45386</v>
      </c>
      <c r="K12" s="83" t="s">
        <v>996</v>
      </c>
      <c r="L12" s="83" t="s">
        <v>997</v>
      </c>
      <c r="M12" s="84"/>
    </row>
    <row r="13" ht="30" customHeight="1" spans="1:13">
      <c r="A13" s="70">
        <v>10</v>
      </c>
      <c r="B13" s="71" t="s">
        <v>989</v>
      </c>
      <c r="C13" s="71" t="s">
        <v>990</v>
      </c>
      <c r="D13" s="70" t="s">
        <v>1000</v>
      </c>
      <c r="E13" s="71" t="s">
        <v>1001</v>
      </c>
      <c r="F13" s="72" t="s">
        <v>993</v>
      </c>
      <c r="G13" s="73" t="s">
        <v>1002</v>
      </c>
      <c r="H13" s="71">
        <v>3</v>
      </c>
      <c r="I13" s="83" t="s">
        <v>1003</v>
      </c>
      <c r="J13" s="82">
        <v>45413</v>
      </c>
      <c r="K13" s="83" t="s">
        <v>1004</v>
      </c>
      <c r="L13" s="83" t="s">
        <v>997</v>
      </c>
      <c r="M13" s="84"/>
    </row>
    <row r="14" ht="30" customHeight="1" spans="1:13">
      <c r="A14" s="70">
        <v>11</v>
      </c>
      <c r="B14" s="71" t="s">
        <v>989</v>
      </c>
      <c r="C14" s="71" t="s">
        <v>990</v>
      </c>
      <c r="D14" s="70" t="s">
        <v>991</v>
      </c>
      <c r="E14" s="71" t="s">
        <v>1013</v>
      </c>
      <c r="F14" s="72" t="s">
        <v>993</v>
      </c>
      <c r="G14" s="73" t="s">
        <v>994</v>
      </c>
      <c r="H14" s="71">
        <v>2</v>
      </c>
      <c r="I14" s="70" t="s">
        <v>995</v>
      </c>
      <c r="J14" s="82">
        <v>45417</v>
      </c>
      <c r="K14" s="83" t="s">
        <v>996</v>
      </c>
      <c r="L14" s="83" t="s">
        <v>997</v>
      </c>
      <c r="M14" s="84"/>
    </row>
    <row r="15" ht="30" customHeight="1" spans="1:13">
      <c r="A15" s="70">
        <v>12</v>
      </c>
      <c r="B15" s="71" t="s">
        <v>989</v>
      </c>
      <c r="C15" s="71" t="s">
        <v>990</v>
      </c>
      <c r="D15" s="70" t="s">
        <v>991</v>
      </c>
      <c r="E15" s="71" t="s">
        <v>1014</v>
      </c>
      <c r="F15" s="72" t="s">
        <v>993</v>
      </c>
      <c r="G15" s="73" t="s">
        <v>994</v>
      </c>
      <c r="H15" s="71">
        <v>2</v>
      </c>
      <c r="I15" s="70" t="s">
        <v>995</v>
      </c>
      <c r="J15" s="82">
        <v>45418</v>
      </c>
      <c r="K15" s="83" t="s">
        <v>996</v>
      </c>
      <c r="L15" s="83" t="s">
        <v>997</v>
      </c>
      <c r="M15" s="84"/>
    </row>
    <row r="16" ht="30" customHeight="1" spans="1:13">
      <c r="A16" s="70">
        <v>13</v>
      </c>
      <c r="B16" s="71" t="s">
        <v>989</v>
      </c>
      <c r="C16" s="71" t="s">
        <v>990</v>
      </c>
      <c r="D16" s="70" t="s">
        <v>991</v>
      </c>
      <c r="E16" s="71" t="s">
        <v>1015</v>
      </c>
      <c r="F16" s="72" t="s">
        <v>993</v>
      </c>
      <c r="G16" s="73" t="s">
        <v>994</v>
      </c>
      <c r="H16" s="71">
        <v>1</v>
      </c>
      <c r="I16" s="70" t="s">
        <v>995</v>
      </c>
      <c r="J16" s="82">
        <v>45419</v>
      </c>
      <c r="K16" s="83" t="s">
        <v>996</v>
      </c>
      <c r="L16" s="83" t="s">
        <v>997</v>
      </c>
      <c r="M16" s="84"/>
    </row>
    <row r="17" ht="30" customHeight="1" spans="1:13">
      <c r="A17" s="70">
        <v>14</v>
      </c>
      <c r="B17" s="71" t="s">
        <v>989</v>
      </c>
      <c r="C17" s="71" t="s">
        <v>990</v>
      </c>
      <c r="D17" s="70" t="s">
        <v>991</v>
      </c>
      <c r="E17" s="71" t="s">
        <v>1016</v>
      </c>
      <c r="F17" s="72" t="s">
        <v>993</v>
      </c>
      <c r="G17" s="73" t="s">
        <v>994</v>
      </c>
      <c r="H17" s="71">
        <v>2</v>
      </c>
      <c r="I17" s="70" t="s">
        <v>995</v>
      </c>
      <c r="J17" s="82">
        <v>45420</v>
      </c>
      <c r="K17" s="83" t="s">
        <v>996</v>
      </c>
      <c r="L17" s="83" t="s">
        <v>997</v>
      </c>
      <c r="M17" s="84"/>
    </row>
    <row r="18" ht="30" customHeight="1" spans="1:13">
      <c r="A18" s="70">
        <v>15</v>
      </c>
      <c r="B18" s="71" t="s">
        <v>989</v>
      </c>
      <c r="C18" s="71" t="s">
        <v>990</v>
      </c>
      <c r="D18" s="70" t="s">
        <v>1000</v>
      </c>
      <c r="E18" s="71" t="s">
        <v>1001</v>
      </c>
      <c r="F18" s="72" t="s">
        <v>993</v>
      </c>
      <c r="G18" s="73" t="s">
        <v>1002</v>
      </c>
      <c r="H18" s="71">
        <v>3</v>
      </c>
      <c r="I18" s="83" t="s">
        <v>1003</v>
      </c>
      <c r="J18" s="82">
        <v>45444</v>
      </c>
      <c r="K18" s="83" t="s">
        <v>1004</v>
      </c>
      <c r="L18" s="83" t="s">
        <v>997</v>
      </c>
      <c r="M18" s="84"/>
    </row>
    <row r="19" ht="30" customHeight="1" spans="1:13">
      <c r="A19" s="70">
        <v>16</v>
      </c>
      <c r="B19" s="71" t="s">
        <v>989</v>
      </c>
      <c r="C19" s="71" t="s">
        <v>990</v>
      </c>
      <c r="D19" s="70" t="s">
        <v>991</v>
      </c>
      <c r="E19" s="71" t="s">
        <v>1017</v>
      </c>
      <c r="F19" s="72" t="s">
        <v>993</v>
      </c>
      <c r="G19" s="73" t="s">
        <v>994</v>
      </c>
      <c r="H19" s="71">
        <v>1</v>
      </c>
      <c r="I19" s="83" t="s">
        <v>995</v>
      </c>
      <c r="J19" s="82">
        <v>45444</v>
      </c>
      <c r="K19" s="83" t="s">
        <v>996</v>
      </c>
      <c r="L19" s="83" t="s">
        <v>997</v>
      </c>
      <c r="M19" s="84"/>
    </row>
    <row r="20" ht="30" customHeight="1" spans="1:13">
      <c r="A20" s="70">
        <v>17</v>
      </c>
      <c r="B20" s="71" t="s">
        <v>989</v>
      </c>
      <c r="C20" s="71" t="s">
        <v>990</v>
      </c>
      <c r="D20" s="70" t="s">
        <v>991</v>
      </c>
      <c r="E20" s="71" t="s">
        <v>1018</v>
      </c>
      <c r="F20" s="72" t="s">
        <v>993</v>
      </c>
      <c r="G20" s="73" t="s">
        <v>994</v>
      </c>
      <c r="H20" s="71">
        <v>1</v>
      </c>
      <c r="I20" s="70" t="s">
        <v>995</v>
      </c>
      <c r="J20" s="82">
        <v>45452</v>
      </c>
      <c r="K20" s="83" t="s">
        <v>996</v>
      </c>
      <c r="L20" s="83" t="s">
        <v>997</v>
      </c>
      <c r="M20" s="84"/>
    </row>
    <row r="21" ht="30" customHeight="1" spans="1:13">
      <c r="A21" s="70">
        <v>18</v>
      </c>
      <c r="B21" s="71" t="s">
        <v>989</v>
      </c>
      <c r="C21" s="71" t="s">
        <v>990</v>
      </c>
      <c r="D21" s="70" t="s">
        <v>991</v>
      </c>
      <c r="E21" s="71" t="s">
        <v>1019</v>
      </c>
      <c r="F21" s="72" t="s">
        <v>993</v>
      </c>
      <c r="G21" s="73" t="s">
        <v>994</v>
      </c>
      <c r="H21" s="71">
        <v>2</v>
      </c>
      <c r="I21" s="70" t="s">
        <v>995</v>
      </c>
      <c r="J21" s="82">
        <v>45452</v>
      </c>
      <c r="K21" s="83" t="s">
        <v>996</v>
      </c>
      <c r="L21" s="83" t="s">
        <v>997</v>
      </c>
      <c r="M21" s="84"/>
    </row>
    <row r="22" ht="30" customHeight="1" spans="1:13">
      <c r="A22" s="70">
        <v>19</v>
      </c>
      <c r="B22" s="71" t="s">
        <v>989</v>
      </c>
      <c r="C22" s="71" t="s">
        <v>990</v>
      </c>
      <c r="D22" s="70" t="s">
        <v>991</v>
      </c>
      <c r="E22" s="71" t="s">
        <v>1020</v>
      </c>
      <c r="F22" s="72" t="s">
        <v>993</v>
      </c>
      <c r="G22" s="73" t="s">
        <v>994</v>
      </c>
      <c r="H22" s="71">
        <v>2</v>
      </c>
      <c r="I22" s="70" t="s">
        <v>995</v>
      </c>
      <c r="J22" s="82">
        <v>45452</v>
      </c>
      <c r="K22" s="83" t="s">
        <v>996</v>
      </c>
      <c r="L22" s="83" t="s">
        <v>997</v>
      </c>
      <c r="M22" s="84"/>
    </row>
    <row r="23" ht="30" customHeight="1" spans="1:13">
      <c r="A23" s="70">
        <v>20</v>
      </c>
      <c r="B23" s="71" t="s">
        <v>989</v>
      </c>
      <c r="C23" s="71" t="s">
        <v>990</v>
      </c>
      <c r="D23" s="70" t="s">
        <v>991</v>
      </c>
      <c r="E23" s="71" t="s">
        <v>1021</v>
      </c>
      <c r="F23" s="72" t="s">
        <v>993</v>
      </c>
      <c r="G23" s="73" t="s">
        <v>994</v>
      </c>
      <c r="H23" s="71">
        <v>2</v>
      </c>
      <c r="I23" s="70" t="s">
        <v>995</v>
      </c>
      <c r="J23" s="82">
        <v>45452</v>
      </c>
      <c r="K23" s="83" t="s">
        <v>996</v>
      </c>
      <c r="L23" s="83" t="s">
        <v>997</v>
      </c>
      <c r="M23" s="84"/>
    </row>
    <row r="24" ht="30" customHeight="1" spans="1:13">
      <c r="A24" s="70">
        <v>21</v>
      </c>
      <c r="B24" s="71" t="s">
        <v>989</v>
      </c>
      <c r="C24" s="71" t="s">
        <v>990</v>
      </c>
      <c r="D24" s="70" t="s">
        <v>991</v>
      </c>
      <c r="E24" s="71" t="s">
        <v>1022</v>
      </c>
      <c r="F24" s="72" t="s">
        <v>993</v>
      </c>
      <c r="G24" s="73" t="s">
        <v>1023</v>
      </c>
      <c r="H24" s="71">
        <v>16</v>
      </c>
      <c r="I24" s="70" t="s">
        <v>1024</v>
      </c>
      <c r="J24" s="82">
        <v>45474</v>
      </c>
      <c r="K24" s="83" t="s">
        <v>1025</v>
      </c>
      <c r="L24" s="83" t="s">
        <v>997</v>
      </c>
      <c r="M24" s="84"/>
    </row>
    <row r="25" ht="30" customHeight="1" spans="1:13">
      <c r="A25" s="70">
        <v>22</v>
      </c>
      <c r="B25" s="71" t="s">
        <v>989</v>
      </c>
      <c r="C25" s="71" t="s">
        <v>990</v>
      </c>
      <c r="D25" s="70" t="s">
        <v>991</v>
      </c>
      <c r="E25" s="71" t="s">
        <v>1022</v>
      </c>
      <c r="F25" s="72" t="s">
        <v>993</v>
      </c>
      <c r="G25" s="73" t="s">
        <v>1023</v>
      </c>
      <c r="H25" s="71">
        <v>16</v>
      </c>
      <c r="I25" s="70" t="s">
        <v>1024</v>
      </c>
      <c r="J25" s="82">
        <v>45474</v>
      </c>
      <c r="K25" s="83" t="s">
        <v>1025</v>
      </c>
      <c r="L25" s="83" t="s">
        <v>997</v>
      </c>
      <c r="M25" s="84"/>
    </row>
    <row r="26" ht="30" customHeight="1" spans="1:13">
      <c r="A26" s="70">
        <v>23</v>
      </c>
      <c r="B26" s="71" t="s">
        <v>989</v>
      </c>
      <c r="C26" s="71" t="s">
        <v>990</v>
      </c>
      <c r="D26" s="70" t="s">
        <v>991</v>
      </c>
      <c r="E26" s="71" t="s">
        <v>1022</v>
      </c>
      <c r="F26" s="72" t="s">
        <v>993</v>
      </c>
      <c r="G26" s="73" t="s">
        <v>1023</v>
      </c>
      <c r="H26" s="71">
        <v>16</v>
      </c>
      <c r="I26" s="70" t="s">
        <v>1024</v>
      </c>
      <c r="J26" s="82">
        <v>45474</v>
      </c>
      <c r="K26" s="83" t="s">
        <v>1025</v>
      </c>
      <c r="L26" s="83" t="s">
        <v>997</v>
      </c>
      <c r="M26" s="84"/>
    </row>
    <row r="27" ht="30" customHeight="1" spans="1:13">
      <c r="A27" s="70">
        <v>24</v>
      </c>
      <c r="B27" s="71" t="s">
        <v>989</v>
      </c>
      <c r="C27" s="71" t="s">
        <v>990</v>
      </c>
      <c r="D27" s="70" t="s">
        <v>1000</v>
      </c>
      <c r="E27" s="71" t="s">
        <v>1001</v>
      </c>
      <c r="F27" s="72" t="s">
        <v>993</v>
      </c>
      <c r="G27" s="73" t="s">
        <v>1002</v>
      </c>
      <c r="H27" s="71">
        <v>3</v>
      </c>
      <c r="I27" s="83" t="s">
        <v>1003</v>
      </c>
      <c r="J27" s="82">
        <v>45474</v>
      </c>
      <c r="K27" s="83" t="s">
        <v>1004</v>
      </c>
      <c r="L27" s="83" t="s">
        <v>997</v>
      </c>
      <c r="M27" s="84"/>
    </row>
    <row r="28" ht="30" customHeight="1" spans="1:13">
      <c r="A28" s="70">
        <v>25</v>
      </c>
      <c r="B28" s="71" t="s">
        <v>989</v>
      </c>
      <c r="C28" s="71" t="s">
        <v>990</v>
      </c>
      <c r="D28" s="70" t="s">
        <v>991</v>
      </c>
      <c r="E28" s="71" t="s">
        <v>1026</v>
      </c>
      <c r="F28" s="72" t="s">
        <v>993</v>
      </c>
      <c r="G28" s="73" t="s">
        <v>994</v>
      </c>
      <c r="H28" s="71">
        <v>2</v>
      </c>
      <c r="I28" s="70" t="s">
        <v>995</v>
      </c>
      <c r="J28" s="82">
        <v>45483</v>
      </c>
      <c r="K28" s="83" t="s">
        <v>996</v>
      </c>
      <c r="L28" s="83" t="s">
        <v>997</v>
      </c>
      <c r="M28" s="84"/>
    </row>
    <row r="29" ht="30" customHeight="1" spans="1:13">
      <c r="A29" s="70">
        <v>26</v>
      </c>
      <c r="B29" s="71" t="s">
        <v>989</v>
      </c>
      <c r="C29" s="71" t="s">
        <v>990</v>
      </c>
      <c r="D29" s="70" t="s">
        <v>991</v>
      </c>
      <c r="E29" s="71" t="s">
        <v>1027</v>
      </c>
      <c r="F29" s="72" t="s">
        <v>993</v>
      </c>
      <c r="G29" s="73" t="s">
        <v>994</v>
      </c>
      <c r="H29" s="71">
        <v>1</v>
      </c>
      <c r="I29" s="70" t="s">
        <v>995</v>
      </c>
      <c r="J29" s="82">
        <v>45483</v>
      </c>
      <c r="K29" s="83" t="s">
        <v>996</v>
      </c>
      <c r="L29" s="83" t="s">
        <v>997</v>
      </c>
      <c r="M29" s="84"/>
    </row>
    <row r="30" ht="30" customHeight="1" spans="1:13">
      <c r="A30" s="70">
        <v>27</v>
      </c>
      <c r="B30" s="71" t="s">
        <v>989</v>
      </c>
      <c r="C30" s="71" t="s">
        <v>990</v>
      </c>
      <c r="D30" s="70" t="s">
        <v>991</v>
      </c>
      <c r="E30" s="71" t="s">
        <v>1028</v>
      </c>
      <c r="F30" s="72" t="s">
        <v>993</v>
      </c>
      <c r="G30" s="73" t="s">
        <v>994</v>
      </c>
      <c r="H30" s="71">
        <v>1</v>
      </c>
      <c r="I30" s="70" t="s">
        <v>995</v>
      </c>
      <c r="J30" s="82">
        <v>45483</v>
      </c>
      <c r="K30" s="83" t="s">
        <v>996</v>
      </c>
      <c r="L30" s="83" t="s">
        <v>997</v>
      </c>
      <c r="M30" s="84"/>
    </row>
    <row r="31" ht="30" customHeight="1" spans="1:13">
      <c r="A31" s="70">
        <v>28</v>
      </c>
      <c r="B31" s="71" t="s">
        <v>989</v>
      </c>
      <c r="C31" s="71" t="s">
        <v>990</v>
      </c>
      <c r="D31" s="70" t="s">
        <v>991</v>
      </c>
      <c r="E31" s="71" t="s">
        <v>1029</v>
      </c>
      <c r="F31" s="72" t="s">
        <v>993</v>
      </c>
      <c r="G31" s="73" t="s">
        <v>994</v>
      </c>
      <c r="H31" s="71">
        <v>1</v>
      </c>
      <c r="I31" s="70" t="s">
        <v>995</v>
      </c>
      <c r="J31" s="82">
        <v>45483</v>
      </c>
      <c r="K31" s="83" t="s">
        <v>996</v>
      </c>
      <c r="L31" s="83" t="s">
        <v>997</v>
      </c>
      <c r="M31" s="84"/>
    </row>
    <row r="32" ht="30" customHeight="1" spans="1:13">
      <c r="A32" s="70">
        <v>29</v>
      </c>
      <c r="B32" s="71" t="s">
        <v>989</v>
      </c>
      <c r="C32" s="71" t="s">
        <v>990</v>
      </c>
      <c r="D32" s="70" t="s">
        <v>1000</v>
      </c>
      <c r="E32" s="71" t="s">
        <v>1001</v>
      </c>
      <c r="F32" s="72" t="s">
        <v>993</v>
      </c>
      <c r="G32" s="73" t="s">
        <v>1002</v>
      </c>
      <c r="H32" s="71">
        <v>3</v>
      </c>
      <c r="I32" s="83" t="s">
        <v>1003</v>
      </c>
      <c r="J32" s="82">
        <v>45505</v>
      </c>
      <c r="K32" s="83" t="s">
        <v>1004</v>
      </c>
      <c r="L32" s="83" t="s">
        <v>997</v>
      </c>
      <c r="M32" s="84"/>
    </row>
    <row r="33" ht="30" customHeight="1" spans="1:13">
      <c r="A33" s="70">
        <v>30</v>
      </c>
      <c r="B33" s="71" t="s">
        <v>989</v>
      </c>
      <c r="C33" s="71" t="s">
        <v>990</v>
      </c>
      <c r="D33" s="70" t="s">
        <v>991</v>
      </c>
      <c r="E33" s="71" t="s">
        <v>1030</v>
      </c>
      <c r="F33" s="72" t="s">
        <v>993</v>
      </c>
      <c r="G33" s="73" t="s">
        <v>994</v>
      </c>
      <c r="H33" s="71">
        <v>1</v>
      </c>
      <c r="I33" s="70" t="s">
        <v>995</v>
      </c>
      <c r="J33" s="82">
        <v>45505</v>
      </c>
      <c r="K33" s="83" t="s">
        <v>996</v>
      </c>
      <c r="L33" s="83" t="s">
        <v>997</v>
      </c>
      <c r="M33" s="84"/>
    </row>
    <row r="34" ht="30" customHeight="1" spans="1:13">
      <c r="A34" s="70">
        <v>31</v>
      </c>
      <c r="B34" s="71" t="s">
        <v>989</v>
      </c>
      <c r="C34" s="71" t="s">
        <v>990</v>
      </c>
      <c r="D34" s="70" t="s">
        <v>991</v>
      </c>
      <c r="E34" s="71" t="s">
        <v>1031</v>
      </c>
      <c r="F34" s="72" t="s">
        <v>993</v>
      </c>
      <c r="G34" s="73" t="s">
        <v>994</v>
      </c>
      <c r="H34" s="71">
        <v>1</v>
      </c>
      <c r="I34" s="70" t="s">
        <v>995</v>
      </c>
      <c r="J34" s="82">
        <v>45505</v>
      </c>
      <c r="K34" s="83" t="s">
        <v>996</v>
      </c>
      <c r="L34" s="83" t="s">
        <v>997</v>
      </c>
      <c r="M34" s="84"/>
    </row>
    <row r="35" ht="30" customHeight="1" spans="1:13">
      <c r="A35" s="70">
        <v>32</v>
      </c>
      <c r="B35" s="71" t="s">
        <v>989</v>
      </c>
      <c r="C35" s="71" t="s">
        <v>990</v>
      </c>
      <c r="D35" s="70" t="s">
        <v>991</v>
      </c>
      <c r="E35" s="71" t="s">
        <v>1032</v>
      </c>
      <c r="F35" s="72" t="s">
        <v>993</v>
      </c>
      <c r="G35" s="73" t="s">
        <v>994</v>
      </c>
      <c r="H35" s="71">
        <v>1</v>
      </c>
      <c r="I35" s="70" t="s">
        <v>995</v>
      </c>
      <c r="J35" s="82">
        <v>45505</v>
      </c>
      <c r="K35" s="83" t="s">
        <v>996</v>
      </c>
      <c r="L35" s="83" t="s">
        <v>997</v>
      </c>
      <c r="M35" s="84"/>
    </row>
    <row r="36" ht="30" customHeight="1" spans="1:13">
      <c r="A36" s="70">
        <v>33</v>
      </c>
      <c r="B36" s="71" t="s">
        <v>989</v>
      </c>
      <c r="C36" s="71" t="s">
        <v>990</v>
      </c>
      <c r="D36" s="70" t="s">
        <v>991</v>
      </c>
      <c r="E36" s="71" t="s">
        <v>1033</v>
      </c>
      <c r="F36" s="72" t="s">
        <v>993</v>
      </c>
      <c r="G36" s="73" t="s">
        <v>994</v>
      </c>
      <c r="H36" s="71">
        <v>1</v>
      </c>
      <c r="I36" s="70" t="s">
        <v>995</v>
      </c>
      <c r="J36" s="82">
        <v>45505</v>
      </c>
      <c r="K36" s="83" t="s">
        <v>996</v>
      </c>
      <c r="L36" s="83" t="s">
        <v>997</v>
      </c>
      <c r="M36" s="84"/>
    </row>
    <row r="37" ht="30" customHeight="1" spans="1:13">
      <c r="A37" s="70">
        <v>34</v>
      </c>
      <c r="B37" s="71" t="s">
        <v>989</v>
      </c>
      <c r="C37" s="71" t="s">
        <v>990</v>
      </c>
      <c r="D37" s="70" t="s">
        <v>991</v>
      </c>
      <c r="E37" s="71" t="s">
        <v>1034</v>
      </c>
      <c r="F37" s="72" t="s">
        <v>993</v>
      </c>
      <c r="G37" s="73" t="s">
        <v>994</v>
      </c>
      <c r="H37" s="71">
        <v>1</v>
      </c>
      <c r="I37" s="70" t="s">
        <v>995</v>
      </c>
      <c r="J37" s="82">
        <v>45505</v>
      </c>
      <c r="K37" s="83" t="s">
        <v>996</v>
      </c>
      <c r="L37" s="83" t="s">
        <v>997</v>
      </c>
      <c r="M37" s="84"/>
    </row>
    <row r="38" ht="30" customHeight="1" spans="1:13">
      <c r="A38" s="70">
        <v>35</v>
      </c>
      <c r="B38" s="71" t="s">
        <v>989</v>
      </c>
      <c r="C38" s="71" t="s">
        <v>990</v>
      </c>
      <c r="D38" s="70" t="s">
        <v>1000</v>
      </c>
      <c r="E38" s="71" t="s">
        <v>1001</v>
      </c>
      <c r="F38" s="72" t="s">
        <v>993</v>
      </c>
      <c r="G38" s="73" t="s">
        <v>1002</v>
      </c>
      <c r="H38" s="71">
        <v>3</v>
      </c>
      <c r="I38" s="83" t="s">
        <v>1003</v>
      </c>
      <c r="J38" s="82">
        <v>45536</v>
      </c>
      <c r="K38" s="83" t="s">
        <v>1004</v>
      </c>
      <c r="L38" s="83" t="s">
        <v>997</v>
      </c>
      <c r="M38" s="84"/>
    </row>
    <row r="39" ht="30" customHeight="1" spans="1:13">
      <c r="A39" s="70">
        <v>36</v>
      </c>
      <c r="B39" s="71" t="s">
        <v>989</v>
      </c>
      <c r="C39" s="71" t="s">
        <v>990</v>
      </c>
      <c r="D39" s="70" t="s">
        <v>991</v>
      </c>
      <c r="E39" s="71" t="s">
        <v>1035</v>
      </c>
      <c r="F39" s="72" t="s">
        <v>993</v>
      </c>
      <c r="G39" s="73" t="s">
        <v>994</v>
      </c>
      <c r="H39" s="71">
        <v>1</v>
      </c>
      <c r="I39" s="83" t="s">
        <v>1036</v>
      </c>
      <c r="J39" s="82">
        <v>45536</v>
      </c>
      <c r="K39" s="83" t="s">
        <v>996</v>
      </c>
      <c r="L39" s="83" t="s">
        <v>997</v>
      </c>
      <c r="M39" s="84"/>
    </row>
    <row r="40" ht="30" customHeight="1" spans="1:13">
      <c r="A40" s="70">
        <v>37</v>
      </c>
      <c r="B40" s="71" t="s">
        <v>989</v>
      </c>
      <c r="C40" s="71" t="s">
        <v>990</v>
      </c>
      <c r="D40" s="70" t="s">
        <v>1000</v>
      </c>
      <c r="E40" s="71" t="s">
        <v>1001</v>
      </c>
      <c r="F40" s="72" t="s">
        <v>993</v>
      </c>
      <c r="G40" s="73" t="s">
        <v>1002</v>
      </c>
      <c r="H40" s="71">
        <v>3</v>
      </c>
      <c r="I40" s="83" t="s">
        <v>1003</v>
      </c>
      <c r="J40" s="82">
        <v>45566</v>
      </c>
      <c r="K40" s="83" t="s">
        <v>1004</v>
      </c>
      <c r="L40" s="83" t="s">
        <v>997</v>
      </c>
      <c r="M40" s="84"/>
    </row>
    <row r="41" ht="30" customHeight="1" spans="1:13">
      <c r="A41" s="70">
        <v>38</v>
      </c>
      <c r="B41" s="71" t="s">
        <v>989</v>
      </c>
      <c r="C41" s="71" t="s">
        <v>990</v>
      </c>
      <c r="D41" s="70" t="s">
        <v>1009</v>
      </c>
      <c r="E41" s="71" t="s">
        <v>1037</v>
      </c>
      <c r="F41" s="72" t="s">
        <v>993</v>
      </c>
      <c r="G41" s="73" t="s">
        <v>994</v>
      </c>
      <c r="H41" s="71">
        <v>2</v>
      </c>
      <c r="I41" s="83" t="s">
        <v>1007</v>
      </c>
      <c r="J41" s="82">
        <v>45566</v>
      </c>
      <c r="K41" s="83" t="s">
        <v>996</v>
      </c>
      <c r="L41" s="83" t="s">
        <v>997</v>
      </c>
      <c r="M41" s="84"/>
    </row>
    <row r="42" ht="30" customHeight="1" spans="1:13">
      <c r="A42" s="70">
        <v>39</v>
      </c>
      <c r="B42" s="71" t="s">
        <v>989</v>
      </c>
      <c r="C42" s="71" t="s">
        <v>990</v>
      </c>
      <c r="D42" s="70" t="s">
        <v>1000</v>
      </c>
      <c r="E42" s="71" t="s">
        <v>1001</v>
      </c>
      <c r="F42" s="72" t="s">
        <v>993</v>
      </c>
      <c r="G42" s="73" t="s">
        <v>1002</v>
      </c>
      <c r="H42" s="71">
        <v>3</v>
      </c>
      <c r="I42" s="83" t="s">
        <v>1003</v>
      </c>
      <c r="J42" s="82">
        <v>45597</v>
      </c>
      <c r="K42" s="83" t="s">
        <v>1004</v>
      </c>
      <c r="L42" s="83" t="s">
        <v>997</v>
      </c>
      <c r="M42" s="84"/>
    </row>
    <row r="43" ht="30" customHeight="1" spans="1:13">
      <c r="A43" s="70">
        <v>40</v>
      </c>
      <c r="B43" s="71" t="s">
        <v>989</v>
      </c>
      <c r="C43" s="71" t="s">
        <v>990</v>
      </c>
      <c r="D43" s="70" t="s">
        <v>1000</v>
      </c>
      <c r="E43" s="71" t="s">
        <v>1001</v>
      </c>
      <c r="F43" s="72" t="s">
        <v>993</v>
      </c>
      <c r="G43" s="73" t="s">
        <v>1002</v>
      </c>
      <c r="H43" s="71">
        <v>3</v>
      </c>
      <c r="I43" s="83" t="s">
        <v>1003</v>
      </c>
      <c r="J43" s="82">
        <v>45627</v>
      </c>
      <c r="K43" s="83" t="s">
        <v>1004</v>
      </c>
      <c r="L43" s="83" t="s">
        <v>997</v>
      </c>
      <c r="M43" s="84"/>
    </row>
    <row r="44" ht="30" customHeight="1" spans="1:13">
      <c r="A44" s="70">
        <v>41</v>
      </c>
      <c r="B44" s="71" t="s">
        <v>989</v>
      </c>
      <c r="C44" s="71" t="s">
        <v>990</v>
      </c>
      <c r="D44" s="70" t="s">
        <v>1009</v>
      </c>
      <c r="E44" s="71" t="s">
        <v>1038</v>
      </c>
      <c r="F44" s="72" t="s">
        <v>993</v>
      </c>
      <c r="G44" s="73" t="s">
        <v>994</v>
      </c>
      <c r="H44" s="71">
        <v>2</v>
      </c>
      <c r="I44" s="83" t="s">
        <v>1007</v>
      </c>
      <c r="J44" s="82">
        <v>45627</v>
      </c>
      <c r="K44" s="83" t="s">
        <v>1039</v>
      </c>
      <c r="L44" s="83" t="s">
        <v>997</v>
      </c>
      <c r="M44" s="84"/>
    </row>
    <row r="45" ht="21.6" spans="1:13">
      <c r="A45" s="70">
        <v>42</v>
      </c>
      <c r="B45" s="71" t="s">
        <v>989</v>
      </c>
      <c r="C45" s="71" t="s">
        <v>990</v>
      </c>
      <c r="D45" s="70" t="s">
        <v>991</v>
      </c>
      <c r="E45" s="71" t="s">
        <v>1040</v>
      </c>
      <c r="F45" s="72" t="s">
        <v>993</v>
      </c>
      <c r="G45" s="73" t="s">
        <v>1023</v>
      </c>
      <c r="H45" s="71">
        <v>16</v>
      </c>
      <c r="I45" s="70" t="s">
        <v>1041</v>
      </c>
      <c r="J45" s="82">
        <v>45627</v>
      </c>
      <c r="K45" s="83" t="s">
        <v>1025</v>
      </c>
      <c r="L45" s="83" t="s">
        <v>997</v>
      </c>
      <c r="M45" s="84"/>
    </row>
    <row r="46" spans="1:13">
      <c r="A46" s="74"/>
      <c r="B46" s="75"/>
      <c r="C46" s="74"/>
      <c r="D46" s="74"/>
      <c r="E46" s="74"/>
      <c r="F46" s="76"/>
      <c r="G46" s="76"/>
      <c r="H46" s="77"/>
      <c r="I46" s="76"/>
      <c r="J46" s="85"/>
      <c r="K46" s="86"/>
      <c r="L46" s="76"/>
      <c r="M46" s="74"/>
    </row>
    <row r="47" spans="1:13">
      <c r="A47" s="74"/>
      <c r="B47" s="75"/>
      <c r="C47" s="74"/>
      <c r="D47" s="74"/>
      <c r="E47" s="74"/>
      <c r="F47" s="76"/>
      <c r="G47" s="76"/>
      <c r="H47" s="77"/>
      <c r="I47" s="76"/>
      <c r="J47" s="85"/>
      <c r="K47" s="86"/>
      <c r="L47" s="76"/>
      <c r="M47" s="74"/>
    </row>
    <row r="48" spans="1:13">
      <c r="A48" s="74"/>
      <c r="B48" s="75"/>
      <c r="C48" s="74"/>
      <c r="D48" s="74"/>
      <c r="E48" s="74"/>
      <c r="F48" s="76"/>
      <c r="G48" s="76"/>
      <c r="H48" s="77"/>
      <c r="I48" s="76"/>
      <c r="J48" s="85"/>
      <c r="K48" s="86"/>
      <c r="L48" s="76"/>
      <c r="M48" s="74"/>
    </row>
    <row r="49" spans="1:13">
      <c r="A49" s="74"/>
      <c r="B49" s="75"/>
      <c r="C49" s="74"/>
      <c r="D49" s="74"/>
      <c r="E49" s="74"/>
      <c r="F49" s="76"/>
      <c r="G49" s="76"/>
      <c r="H49" s="77"/>
      <c r="I49" s="76"/>
      <c r="J49" s="85"/>
      <c r="K49" s="86"/>
      <c r="L49" s="76"/>
      <c r="M49" s="74"/>
    </row>
    <row r="50" spans="1:13">
      <c r="A50" s="74"/>
      <c r="B50" s="75"/>
      <c r="C50" s="74"/>
      <c r="D50" s="74"/>
      <c r="E50" s="74"/>
      <c r="F50" s="76"/>
      <c r="G50" s="76"/>
      <c r="H50" s="77"/>
      <c r="I50" s="76"/>
      <c r="J50" s="85"/>
      <c r="K50" s="86"/>
      <c r="L50" s="76"/>
      <c r="M50" s="74"/>
    </row>
    <row r="51" spans="1:13">
      <c r="A51" s="74"/>
      <c r="B51" s="75"/>
      <c r="C51" s="74"/>
      <c r="D51" s="74"/>
      <c r="E51" s="74"/>
      <c r="F51" s="76"/>
      <c r="G51" s="76"/>
      <c r="H51" s="77"/>
      <c r="I51" s="76"/>
      <c r="J51" s="85"/>
      <c r="K51" s="86"/>
      <c r="L51" s="76"/>
      <c r="M51" s="74"/>
    </row>
    <row r="52" spans="1:13">
      <c r="A52" s="74"/>
      <c r="B52" s="75"/>
      <c r="C52" s="74"/>
      <c r="D52" s="74"/>
      <c r="E52" s="74"/>
      <c r="F52" s="76"/>
      <c r="G52" s="76"/>
      <c r="H52" s="77"/>
      <c r="I52" s="76"/>
      <c r="J52" s="85"/>
      <c r="K52" s="86"/>
      <c r="L52" s="76"/>
      <c r="M52" s="74"/>
    </row>
    <row r="53" spans="1:13">
      <c r="A53" s="74"/>
      <c r="B53" s="75"/>
      <c r="C53" s="74"/>
      <c r="D53" s="74"/>
      <c r="E53" s="74"/>
      <c r="F53" s="76"/>
      <c r="G53" s="76"/>
      <c r="H53" s="77"/>
      <c r="I53" s="76"/>
      <c r="J53" s="85"/>
      <c r="K53" s="86"/>
      <c r="L53" s="76"/>
      <c r="M53" s="74"/>
    </row>
    <row r="54" spans="1:13">
      <c r="A54" s="74"/>
      <c r="B54" s="75"/>
      <c r="C54" s="74"/>
      <c r="D54" s="74"/>
      <c r="E54" s="74"/>
      <c r="F54" s="76"/>
      <c r="G54" s="76"/>
      <c r="H54" s="77"/>
      <c r="I54" s="76"/>
      <c r="J54" s="85"/>
      <c r="K54" s="86"/>
      <c r="L54" s="76"/>
      <c r="M54" s="74"/>
    </row>
    <row r="55" spans="1:13">
      <c r="A55" s="74"/>
      <c r="B55" s="75"/>
      <c r="C55" s="74"/>
      <c r="D55" s="74"/>
      <c r="E55" s="74"/>
      <c r="F55" s="76"/>
      <c r="G55" s="76"/>
      <c r="H55" s="77"/>
      <c r="I55" s="76"/>
      <c r="J55" s="85"/>
      <c r="K55" s="86"/>
      <c r="L55" s="76"/>
      <c r="M55" s="74"/>
    </row>
    <row r="56" spans="11:11">
      <c r="K56" s="86"/>
    </row>
    <row r="57" spans="11:11">
      <c r="K57" s="86"/>
    </row>
    <row r="58" spans="11:11">
      <c r="K58" s="86"/>
    </row>
    <row r="59" spans="11:11">
      <c r="K59" s="86"/>
    </row>
    <row r="60" spans="11:11">
      <c r="K60" s="86"/>
    </row>
    <row r="61" spans="11:11">
      <c r="K61" s="86"/>
    </row>
    <row r="62" spans="11:11">
      <c r="K62" s="86"/>
    </row>
    <row r="63" spans="11:11">
      <c r="K63" s="86"/>
    </row>
    <row r="64" spans="11:11">
      <c r="K64" s="86"/>
    </row>
    <row r="65" spans="11:11">
      <c r="K65" s="86"/>
    </row>
    <row r="66" spans="11:11">
      <c r="K66" s="86"/>
    </row>
    <row r="67" spans="11:11">
      <c r="K67" s="86"/>
    </row>
    <row r="68" spans="11:11">
      <c r="K68" s="86"/>
    </row>
    <row r="69" spans="11:11">
      <c r="K69" s="86"/>
    </row>
    <row r="70" spans="11:11">
      <c r="K70" s="86"/>
    </row>
    <row r="71" spans="11:11">
      <c r="K71" s="86"/>
    </row>
    <row r="72" spans="11:11">
      <c r="K72" s="86"/>
    </row>
    <row r="73" spans="11:11">
      <c r="K73" s="86"/>
    </row>
    <row r="74" spans="11:11">
      <c r="K74" s="86"/>
    </row>
    <row r="75" spans="11:11">
      <c r="K75" s="86"/>
    </row>
    <row r="76" spans="11:11">
      <c r="K76" s="86"/>
    </row>
    <row r="77" spans="11:11">
      <c r="K77" s="86"/>
    </row>
    <row r="78" spans="11:11">
      <c r="K78" s="86"/>
    </row>
    <row r="79" spans="11:11">
      <c r="K79" s="86"/>
    </row>
    <row r="80" spans="11:11">
      <c r="K80" s="86"/>
    </row>
    <row r="81" spans="11:11">
      <c r="K81" s="86"/>
    </row>
    <row r="82" spans="11:11">
      <c r="K82" s="86"/>
    </row>
    <row r="83" spans="11:11">
      <c r="K83" s="86"/>
    </row>
    <row r="84" spans="11:11">
      <c r="K84" s="86"/>
    </row>
    <row r="85" spans="11:11">
      <c r="K85" s="86"/>
    </row>
    <row r="86" spans="11:11">
      <c r="K86" s="86"/>
    </row>
    <row r="87" spans="11:11">
      <c r="K87" s="86"/>
    </row>
    <row r="88" spans="11:11">
      <c r="K88" s="86"/>
    </row>
    <row r="89" spans="11:11">
      <c r="K89" s="86"/>
    </row>
    <row r="90" spans="11:11">
      <c r="K90" s="86"/>
    </row>
    <row r="91" spans="11:11">
      <c r="K91" s="86"/>
    </row>
    <row r="92" spans="11:11">
      <c r="K92" s="86"/>
    </row>
    <row r="93" spans="11:11">
      <c r="K93" s="86"/>
    </row>
    <row r="94" spans="11:11">
      <c r="K94" s="86"/>
    </row>
    <row r="95" spans="11:11">
      <c r="K95" s="86"/>
    </row>
    <row r="96" spans="11:11">
      <c r="K96" s="86"/>
    </row>
    <row r="97" spans="11:11">
      <c r="K97" s="86"/>
    </row>
    <row r="98" spans="11:11">
      <c r="K98" s="86"/>
    </row>
    <row r="99" spans="11:11">
      <c r="K99" s="86"/>
    </row>
    <row r="100" spans="11:11">
      <c r="K100" s="86"/>
    </row>
    <row r="101" spans="11:11">
      <c r="K101" s="86"/>
    </row>
    <row r="102" spans="11:11">
      <c r="K102" s="86"/>
    </row>
    <row r="103" spans="11:11">
      <c r="K103" s="86"/>
    </row>
    <row r="104" spans="11:11">
      <c r="K104" s="86"/>
    </row>
    <row r="105" spans="11:11">
      <c r="K105" s="86"/>
    </row>
    <row r="106" spans="11:11">
      <c r="K106" s="86"/>
    </row>
    <row r="107" spans="11:11">
      <c r="K107" s="86"/>
    </row>
    <row r="108" spans="11:11">
      <c r="K108" s="86"/>
    </row>
    <row r="109" spans="11:11">
      <c r="K109" s="86"/>
    </row>
    <row r="110" spans="11:11">
      <c r="K110" s="86"/>
    </row>
    <row r="111" spans="11:11">
      <c r="K111" s="86"/>
    </row>
    <row r="112" spans="11:11">
      <c r="K112" s="86"/>
    </row>
    <row r="113" spans="11:11">
      <c r="K113" s="86"/>
    </row>
    <row r="114" spans="11:11">
      <c r="K114" s="86"/>
    </row>
    <row r="115" spans="11:11">
      <c r="K115" s="86"/>
    </row>
    <row r="116" spans="11:11">
      <c r="K116" s="86"/>
    </row>
    <row r="117" spans="11:11">
      <c r="K117" s="86"/>
    </row>
    <row r="118" spans="11:11">
      <c r="K118" s="86"/>
    </row>
    <row r="119" spans="11:11">
      <c r="K119" s="86"/>
    </row>
    <row r="120" spans="11:11">
      <c r="K120" s="86"/>
    </row>
  </sheetData>
  <autoFilter ref="A3:M45">
    <extLst/>
  </autoFilter>
  <sortState ref="A4:M44">
    <sortCondition ref="J4:J44"/>
  </sortState>
  <mergeCells count="1">
    <mergeCell ref="A1:M1"/>
  </mergeCells>
  <dataValidations count="10">
    <dataValidation type="list" allowBlank="1" showInputMessage="1" showErrorMessage="1" sqref="B1 B46:B1048576">
      <formula1>"集团级,工厂级,车间级/部门级"</formula1>
    </dataValidation>
    <dataValidation type="list" allowBlank="1" showInputMessage="1" showErrorMessage="1" sqref="L4 L5 L6 L45 L7:L17 L18:L22 L23:L26 L27:L44">
      <formula1>"是,否"</formula1>
    </dataValidation>
    <dataValidation type="list" allowBlank="1" showInputMessage="1" showErrorMessage="1" sqref="D38 D45 D4:D12 D13:D22 D23:D26 D27:D35 D36:D37 D39:D40 D41:D44 D46:D55">
      <formula1>"本岗位技能清单评估差距,多技能岗位技能清单评估差距,入职培训,业务挑战,个人发展,强制复训（国家、地方、行业和工厂）,管理提升"</formula1>
    </dataValidation>
    <dataValidation type="list" allowBlank="1" showInputMessage="1" showErrorMessage="1" sqref="B41 B45 B4:B12 B13:B23 B24:B26 B27:B35 B36:B38 B39:B40 B42:B44">
      <formula1>"工厂级,车间级/部门级"</formula1>
    </dataValidation>
    <dataValidation type="list" allowBlank="1" showInputMessage="1" showErrorMessage="1" sqref="F45 F4:F12 F13:F23 F24:F26 F27:F36 F37:F44">
      <formula1>"课堂培训,现场带教,课堂培训+现场带教,自学,其他"</formula1>
    </dataValidation>
    <dataValidation type="list" allowBlank="1" showInputMessage="1" showErrorMessage="1" sqref="G45 G24:G26">
      <formula1>"培训记录,考试验证,OWD诊断或实操验证,结果达成验证,取证"</formula1>
    </dataValidation>
    <dataValidation type="list" allowBlank="1" showInputMessage="1" showErrorMessage="1" sqref="D56:D1048576">
      <formula1>"SKAP-本岗位提升,SKAP-多技能,SKAP-新入职,SKAP-转岗"</formula1>
    </dataValidation>
    <dataValidation type="list" allowBlank="1" showInputMessage="1" showErrorMessage="1" sqref="G4:G12 G13:G23 G27:G36 G37:G44">
      <formula1>"培训记录,考试验证,OWD诊断或实操验证,结果达成验证"</formula1>
    </dataValidation>
    <dataValidation type="list" allowBlank="1" showInputMessage="1" showErrorMessage="1" sqref="I46:I55 L46:L55 F46:G55">
      <formula1>"现场带教,课堂培训,自学,课堂培训+现场带教"</formula1>
    </dataValidation>
    <dataValidation type="list" allowBlank="1" showInputMessage="1" showErrorMessage="1" sqref="M46:M55">
      <formula1>"培训记录,理论考试,实操诊断,挑战任务"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13"/>
  <sheetViews>
    <sheetView zoomScale="80" zoomScaleNormal="80" workbookViewId="0">
      <selection activeCell="N13" sqref="N13"/>
    </sheetView>
  </sheetViews>
  <sheetFormatPr defaultColWidth="9.09259259259259" defaultRowHeight="10.8"/>
  <cols>
    <col min="1" max="4" width="11" style="42" customWidth="1"/>
    <col min="5" max="5" width="11" style="43" customWidth="1"/>
    <col min="6" max="7" width="11" style="42" customWidth="1"/>
    <col min="8" max="8" width="11" style="43" customWidth="1"/>
    <col min="9" max="10" width="11" style="42" customWidth="1"/>
    <col min="11" max="11" width="11" style="43" customWidth="1"/>
    <col min="12" max="16384" width="9.09259259259259" style="42"/>
  </cols>
  <sheetData>
    <row r="1" ht="32.4" spans="1:11">
      <c r="A1" s="44" t="s">
        <v>1042</v>
      </c>
      <c r="B1" s="45" t="s">
        <v>1043</v>
      </c>
      <c r="C1" s="46" t="s">
        <v>1044</v>
      </c>
      <c r="D1" s="46" t="s">
        <v>1045</v>
      </c>
      <c r="E1" s="47" t="s">
        <v>1046</v>
      </c>
      <c r="F1" s="48" t="s">
        <v>1047</v>
      </c>
      <c r="G1" s="48" t="s">
        <v>1048</v>
      </c>
      <c r="H1" s="49" t="s">
        <v>1049</v>
      </c>
      <c r="I1" s="55" t="s">
        <v>1050</v>
      </c>
      <c r="J1" s="55" t="s">
        <v>1051</v>
      </c>
      <c r="K1" s="56" t="s">
        <v>1052</v>
      </c>
    </row>
    <row r="2" ht="17.65" customHeight="1" spans="1:11">
      <c r="A2" s="50" t="s">
        <v>1053</v>
      </c>
      <c r="B2" s="50" t="s">
        <v>1054</v>
      </c>
      <c r="C2" s="51"/>
      <c r="D2" s="51"/>
      <c r="E2" s="52" t="e">
        <f>C2/D2</f>
        <v>#DIV/0!</v>
      </c>
      <c r="F2" s="53"/>
      <c r="G2" s="53"/>
      <c r="H2" s="54" t="e">
        <f>F2/G2</f>
        <v>#DIV/0!</v>
      </c>
      <c r="I2" s="57" t="e">
        <f>SUMPRODUCT(('01 2024年度年度培训计划表'!#REF!=1)*('01 2024年度年度培训计划表'!#REF!&lt;&gt;"")*('01 2024年度年度培训计划表'!#REF!&lt;&gt;""))</f>
        <v>#REF!</v>
      </c>
      <c r="J2" s="58" t="e">
        <f>SUMPRODUCT(('01 2024年度年度培训计划表'!#REF!=1)*('01 2024年度年度培训计划表'!#REF!&lt;&gt;""))</f>
        <v>#REF!</v>
      </c>
      <c r="K2" s="59" t="e">
        <f>I2/J2</f>
        <v>#REF!</v>
      </c>
    </row>
    <row r="3" ht="17.65" customHeight="1" spans="1:11">
      <c r="A3" s="50" t="s">
        <v>1055</v>
      </c>
      <c r="B3" s="50" t="s">
        <v>1054</v>
      </c>
      <c r="C3" s="51"/>
      <c r="D3" s="51"/>
      <c r="E3" s="52" t="e">
        <f t="shared" ref="E3:E12" si="0">C3/D3</f>
        <v>#DIV/0!</v>
      </c>
      <c r="F3" s="53"/>
      <c r="G3" s="53"/>
      <c r="H3" s="54" t="e">
        <f t="shared" ref="H3:H12" si="1">F3/G3</f>
        <v>#DIV/0!</v>
      </c>
      <c r="I3" s="57" t="e">
        <f>SUMPRODUCT(('01 2024年度年度培训计划表'!#REF!=2)*('01 2024年度年度培训计划表'!#REF!&lt;&gt;"")*('01 2024年度年度培训计划表'!#REF!&lt;&gt;""))+I2</f>
        <v>#REF!</v>
      </c>
      <c r="J3" s="58" t="e">
        <f>SUMPRODUCT(('01 2024年度年度培训计划表'!#REF!=2)*('01 2024年度年度培训计划表'!#REF!&lt;&gt;""))+J2</f>
        <v>#REF!</v>
      </c>
      <c r="K3" s="59" t="e">
        <f t="shared" ref="K3:K13" si="2">I3/J3</f>
        <v>#REF!</v>
      </c>
    </row>
    <row r="4" ht="17.65" customHeight="1" spans="1:11">
      <c r="A4" s="50" t="s">
        <v>1056</v>
      </c>
      <c r="B4" s="50" t="s">
        <v>1054</v>
      </c>
      <c r="C4" s="51"/>
      <c r="D4" s="51"/>
      <c r="E4" s="52" t="e">
        <f t="shared" si="0"/>
        <v>#DIV/0!</v>
      </c>
      <c r="F4" s="53"/>
      <c r="G4" s="53"/>
      <c r="H4" s="54" t="e">
        <f t="shared" si="1"/>
        <v>#DIV/0!</v>
      </c>
      <c r="I4" s="57" t="e">
        <f>SUMPRODUCT(('01 2024年度年度培训计划表'!#REF!=3)*('01 2024年度年度培训计划表'!#REF!&lt;&gt;"")*('01 2024年度年度培训计划表'!#REF!&lt;&gt;""))+I3</f>
        <v>#REF!</v>
      </c>
      <c r="J4" s="58" t="e">
        <f>SUMPRODUCT(('01 2024年度年度培训计划表'!#REF!=3)*('01 2024年度年度培训计划表'!#REF!&lt;&gt;""))+J3</f>
        <v>#REF!</v>
      </c>
      <c r="K4" s="59" t="e">
        <f t="shared" si="2"/>
        <v>#REF!</v>
      </c>
    </row>
    <row r="5" ht="17.65" customHeight="1" spans="1:11">
      <c r="A5" s="50" t="s">
        <v>1057</v>
      </c>
      <c r="B5" s="50" t="s">
        <v>1054</v>
      </c>
      <c r="C5" s="51"/>
      <c r="D5" s="51"/>
      <c r="E5" s="52" t="e">
        <f t="shared" si="0"/>
        <v>#DIV/0!</v>
      </c>
      <c r="F5" s="53"/>
      <c r="G5" s="53"/>
      <c r="H5" s="54" t="e">
        <f t="shared" si="1"/>
        <v>#DIV/0!</v>
      </c>
      <c r="I5" s="57" t="e">
        <f>SUMPRODUCT(('01 2024年度年度培训计划表'!#REF!=4)*('01 2024年度年度培训计划表'!#REF!&lt;&gt;"")*('01 2024年度年度培训计划表'!#REF!&lt;&gt;""))+I4</f>
        <v>#REF!</v>
      </c>
      <c r="J5" s="58" t="e">
        <f>SUMPRODUCT(('01 2024年度年度培训计划表'!#REF!=4)*('01 2024年度年度培训计划表'!#REF!&lt;&gt;""))+J4</f>
        <v>#REF!</v>
      </c>
      <c r="K5" s="59" t="e">
        <f t="shared" si="2"/>
        <v>#REF!</v>
      </c>
    </row>
    <row r="6" ht="17.65" customHeight="1" spans="1:11">
      <c r="A6" s="50" t="s">
        <v>1058</v>
      </c>
      <c r="B6" s="50" t="s">
        <v>1054</v>
      </c>
      <c r="C6" s="51"/>
      <c r="D6" s="51"/>
      <c r="E6" s="52" t="e">
        <f t="shared" si="0"/>
        <v>#DIV/0!</v>
      </c>
      <c r="F6" s="53"/>
      <c r="G6" s="53"/>
      <c r="H6" s="54" t="e">
        <f t="shared" si="1"/>
        <v>#DIV/0!</v>
      </c>
      <c r="I6" s="57" t="e">
        <f>SUMPRODUCT(('01 2024年度年度培训计划表'!#REF!=5)*('01 2024年度年度培训计划表'!#REF!&lt;&gt;"")*('01 2024年度年度培训计划表'!#REF!&lt;&gt;""))+I5</f>
        <v>#REF!</v>
      </c>
      <c r="J6" s="58" t="e">
        <f>SUMPRODUCT(('01 2024年度年度培训计划表'!#REF!=5)*('01 2024年度年度培训计划表'!#REF!&lt;&gt;""))+J5</f>
        <v>#REF!</v>
      </c>
      <c r="K6" s="59" t="e">
        <f t="shared" si="2"/>
        <v>#REF!</v>
      </c>
    </row>
    <row r="7" ht="17.65" customHeight="1" spans="1:11">
      <c r="A7" s="50" t="s">
        <v>1059</v>
      </c>
      <c r="B7" s="50" t="s">
        <v>1054</v>
      </c>
      <c r="C7" s="51"/>
      <c r="D7" s="51"/>
      <c r="E7" s="52" t="e">
        <f t="shared" si="0"/>
        <v>#DIV/0!</v>
      </c>
      <c r="F7" s="53"/>
      <c r="G7" s="53"/>
      <c r="H7" s="54" t="e">
        <f t="shared" si="1"/>
        <v>#DIV/0!</v>
      </c>
      <c r="I7" s="57" t="e">
        <f>SUMPRODUCT(('01 2024年度年度培训计划表'!#REF!=6)*('01 2024年度年度培训计划表'!#REF!&lt;&gt;"")*('01 2024年度年度培训计划表'!#REF!&lt;&gt;""))+I6</f>
        <v>#REF!</v>
      </c>
      <c r="J7" s="58" t="e">
        <f>SUMPRODUCT(('01 2024年度年度培训计划表'!#REF!=6)*('01 2024年度年度培训计划表'!#REF!&lt;&gt;""))+J6</f>
        <v>#REF!</v>
      </c>
      <c r="K7" s="59" t="e">
        <f t="shared" si="2"/>
        <v>#REF!</v>
      </c>
    </row>
    <row r="8" ht="17.65" customHeight="1" spans="1:11">
      <c r="A8" s="50" t="s">
        <v>1060</v>
      </c>
      <c r="B8" s="50" t="s">
        <v>1054</v>
      </c>
      <c r="C8" s="51"/>
      <c r="D8" s="51"/>
      <c r="E8" s="52" t="e">
        <f t="shared" si="0"/>
        <v>#DIV/0!</v>
      </c>
      <c r="F8" s="53"/>
      <c r="G8" s="53"/>
      <c r="H8" s="54" t="e">
        <f t="shared" si="1"/>
        <v>#DIV/0!</v>
      </c>
      <c r="I8" s="57" t="e">
        <f>SUMPRODUCT(('01 2024年度年度培训计划表'!#REF!=7)*('01 2024年度年度培训计划表'!#REF!&lt;&gt;"")*('01 2024年度年度培训计划表'!#REF!&lt;&gt;""))+I7</f>
        <v>#REF!</v>
      </c>
      <c r="J8" s="58" t="e">
        <f>SUMPRODUCT(('01 2024年度年度培训计划表'!#REF!=7)*('01 2024年度年度培训计划表'!#REF!&lt;&gt;""))+J7</f>
        <v>#REF!</v>
      </c>
      <c r="K8" s="59" t="e">
        <f t="shared" si="2"/>
        <v>#REF!</v>
      </c>
    </row>
    <row r="9" ht="17.65" customHeight="1" spans="1:11">
      <c r="A9" s="50" t="s">
        <v>1061</v>
      </c>
      <c r="B9" s="50" t="s">
        <v>1054</v>
      </c>
      <c r="C9" s="51"/>
      <c r="D9" s="51"/>
      <c r="E9" s="52" t="e">
        <f t="shared" si="0"/>
        <v>#DIV/0!</v>
      </c>
      <c r="F9" s="53"/>
      <c r="G9" s="53"/>
      <c r="H9" s="54" t="e">
        <f t="shared" si="1"/>
        <v>#DIV/0!</v>
      </c>
      <c r="I9" s="57" t="e">
        <f>SUMPRODUCT(('01 2024年度年度培训计划表'!#REF!=8)*('01 2024年度年度培训计划表'!#REF!&lt;&gt;"")*('01 2024年度年度培训计划表'!#REF!&lt;&gt;""))+I8</f>
        <v>#REF!</v>
      </c>
      <c r="J9" s="58" t="e">
        <f>SUMPRODUCT(('01 2024年度年度培训计划表'!#REF!=7)*('01 2024年度年度培训计划表'!#REF!&lt;&gt;""))+J8</f>
        <v>#REF!</v>
      </c>
      <c r="K9" s="59" t="e">
        <f t="shared" si="2"/>
        <v>#REF!</v>
      </c>
    </row>
    <row r="10" ht="17.65" customHeight="1" spans="1:11">
      <c r="A10" s="50" t="s">
        <v>1062</v>
      </c>
      <c r="B10" s="50" t="s">
        <v>1054</v>
      </c>
      <c r="C10" s="51"/>
      <c r="D10" s="51"/>
      <c r="E10" s="52" t="e">
        <f t="shared" si="0"/>
        <v>#DIV/0!</v>
      </c>
      <c r="F10" s="53"/>
      <c r="G10" s="53"/>
      <c r="H10" s="54" t="e">
        <f t="shared" si="1"/>
        <v>#DIV/0!</v>
      </c>
      <c r="I10" s="57" t="e">
        <f>SUMPRODUCT(('01 2024年度年度培训计划表'!#REF!=9)*('01 2024年度年度培训计划表'!#REF!&lt;&gt;"")*('01 2024年度年度培训计划表'!#REF!&lt;&gt;""))+I9</f>
        <v>#REF!</v>
      </c>
      <c r="J10" s="58" t="e">
        <f>SUMPRODUCT(('01 2024年度年度培训计划表'!#REF!=9)*('01 2024年度年度培训计划表'!#REF!&lt;&gt;""))+J9</f>
        <v>#REF!</v>
      </c>
      <c r="K10" s="59" t="e">
        <f t="shared" si="2"/>
        <v>#REF!</v>
      </c>
    </row>
    <row r="11" ht="17.65" customHeight="1" spans="1:11">
      <c r="A11" s="50" t="s">
        <v>1063</v>
      </c>
      <c r="B11" s="50" t="s">
        <v>1054</v>
      </c>
      <c r="C11" s="51"/>
      <c r="D11" s="51"/>
      <c r="E11" s="52" t="e">
        <f t="shared" si="0"/>
        <v>#DIV/0!</v>
      </c>
      <c r="F11" s="53"/>
      <c r="G11" s="53"/>
      <c r="H11" s="54" t="e">
        <f t="shared" si="1"/>
        <v>#DIV/0!</v>
      </c>
      <c r="I11" s="57" t="e">
        <f>SUMPRODUCT(('01 2024年度年度培训计划表'!#REF!=10)*('01 2024年度年度培训计划表'!#REF!&lt;&gt;"")*('01 2024年度年度培训计划表'!#REF!&lt;&gt;""))+I10</f>
        <v>#REF!</v>
      </c>
      <c r="J11" s="58" t="e">
        <f>SUMPRODUCT(('01 2024年度年度培训计划表'!#REF!=10)*('01 2024年度年度培训计划表'!#REF!&lt;&gt;""))+J10</f>
        <v>#REF!</v>
      </c>
      <c r="K11" s="59" t="e">
        <f t="shared" si="2"/>
        <v>#REF!</v>
      </c>
    </row>
    <row r="12" ht="17.65" customHeight="1" spans="1:11">
      <c r="A12" s="50" t="s">
        <v>1064</v>
      </c>
      <c r="B12" s="50" t="s">
        <v>1054</v>
      </c>
      <c r="C12" s="51"/>
      <c r="D12" s="51"/>
      <c r="E12" s="52" t="e">
        <f t="shared" si="0"/>
        <v>#DIV/0!</v>
      </c>
      <c r="F12" s="53"/>
      <c r="G12" s="53"/>
      <c r="H12" s="54" t="e">
        <f t="shared" si="1"/>
        <v>#DIV/0!</v>
      </c>
      <c r="I12" s="57" t="e">
        <f>SUMPRODUCT(('01 2024年度年度培训计划表'!#REF!=11)*('01 2024年度年度培训计划表'!#REF!&lt;&gt;"")*('01 2024年度年度培训计划表'!#REF!&lt;&gt;""))+I11</f>
        <v>#REF!</v>
      </c>
      <c r="J12" s="58" t="e">
        <f>SUMPRODUCT(('01 2024年度年度培训计划表'!#REF!=11)*('01 2024年度年度培训计划表'!#REF!&lt;&gt;""))+J11</f>
        <v>#REF!</v>
      </c>
      <c r="K12" s="59" t="e">
        <f t="shared" si="2"/>
        <v>#REF!</v>
      </c>
    </row>
    <row r="13" ht="17.65" customHeight="1" spans="1:11">
      <c r="A13" s="50" t="s">
        <v>1065</v>
      </c>
      <c r="B13" s="50" t="s">
        <v>1054</v>
      </c>
      <c r="C13" s="51"/>
      <c r="D13" s="51"/>
      <c r="E13" s="52" t="e">
        <f t="shared" ref="E13" si="3">C13/D13</f>
        <v>#DIV/0!</v>
      </c>
      <c r="F13" s="53"/>
      <c r="G13" s="53"/>
      <c r="H13" s="54" t="e">
        <f t="shared" ref="H13" si="4">F13/G13</f>
        <v>#DIV/0!</v>
      </c>
      <c r="I13" s="58" t="e">
        <f>SUMPRODUCT(('01 2024年度年度培训计划表'!#REF!=12)*('01 2024年度年度培训计划表'!#REF!&lt;&gt;"")*('01 2024年度年度培训计划表'!#REF!&lt;&gt;""))+I12</f>
        <v>#REF!</v>
      </c>
      <c r="J13" s="58" t="e">
        <f>SUMPRODUCT(('01 2024年度年度培训计划表'!#REF!=12)*('01 2024年度年度培训计划表'!#REF!&lt;&gt;""))+J12</f>
        <v>#REF!</v>
      </c>
      <c r="K13" s="59" t="e">
        <f t="shared" si="2"/>
        <v>#REF!</v>
      </c>
    </row>
  </sheetData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18"/>
  <sheetViews>
    <sheetView showGridLines="0" zoomScale="80" zoomScaleNormal="80" workbookViewId="0">
      <pane xSplit="2" ySplit="4" topLeftCell="C5" activePane="bottomRight" state="frozen"/>
      <selection/>
      <selection pane="topRight"/>
      <selection pane="bottomLeft"/>
      <selection pane="bottomRight" activeCell="L11" sqref="L11"/>
    </sheetView>
  </sheetViews>
  <sheetFormatPr defaultColWidth="9.09259259259259" defaultRowHeight="10.8"/>
  <cols>
    <col min="1" max="1" width="6.09259259259259" style="20" customWidth="1"/>
    <col min="2" max="3" width="8.62962962962963" style="20" customWidth="1"/>
    <col min="4" max="4" width="9.4537037037037" style="20" customWidth="1"/>
    <col min="5" max="5" width="12.0925925925926" style="20" customWidth="1"/>
    <col min="6" max="9" width="22" style="21" customWidth="1"/>
    <col min="10" max="10" width="22" style="20" customWidth="1"/>
    <col min="11" max="16384" width="9.09259259259259" style="20"/>
  </cols>
  <sheetData>
    <row r="1" ht="27" customHeight="1" spans="1:10">
      <c r="A1" s="22" t="s">
        <v>1066</v>
      </c>
      <c r="B1" s="23"/>
      <c r="C1" s="24" t="s">
        <v>1067</v>
      </c>
      <c r="D1" s="25"/>
      <c r="E1" s="25"/>
      <c r="F1" s="25"/>
      <c r="G1" s="26"/>
      <c r="H1" s="24" t="s">
        <v>1068</v>
      </c>
      <c r="I1" s="25"/>
      <c r="J1" s="26"/>
    </row>
    <row r="2" ht="27" customHeight="1" spans="1:10">
      <c r="A2" s="27" t="s">
        <v>1069</v>
      </c>
      <c r="B2" s="28"/>
      <c r="C2" s="24" t="s">
        <v>1070</v>
      </c>
      <c r="D2" s="25"/>
      <c r="E2" s="25"/>
      <c r="F2" s="25"/>
      <c r="G2" s="26"/>
      <c r="H2" s="24" t="s">
        <v>1071</v>
      </c>
      <c r="I2" s="25"/>
      <c r="J2" s="26"/>
    </row>
    <row r="3" ht="27" customHeight="1" spans="1:10">
      <c r="A3" s="29" t="s">
        <v>1072</v>
      </c>
      <c r="B3" s="30"/>
      <c r="C3" s="24" t="s">
        <v>1073</v>
      </c>
      <c r="D3" s="25"/>
      <c r="E3" s="25"/>
      <c r="F3" s="25"/>
      <c r="G3" s="26"/>
      <c r="H3" s="24" t="s">
        <v>1074</v>
      </c>
      <c r="I3" s="25"/>
      <c r="J3" s="26"/>
    </row>
    <row r="4" ht="27" customHeight="1" spans="1:10">
      <c r="A4" s="31" t="s">
        <v>1075</v>
      </c>
      <c r="B4" s="31" t="s">
        <v>1076</v>
      </c>
      <c r="C4" s="31" t="s">
        <v>943</v>
      </c>
      <c r="D4" s="31" t="s">
        <v>929</v>
      </c>
      <c r="E4" s="31" t="s">
        <v>1077</v>
      </c>
      <c r="F4" s="32" t="s">
        <v>1046</v>
      </c>
      <c r="G4" s="32" t="s">
        <v>1049</v>
      </c>
      <c r="H4" s="32" t="s">
        <v>1078</v>
      </c>
      <c r="I4" s="32" t="s">
        <v>1052</v>
      </c>
      <c r="J4" s="31" t="s">
        <v>1042</v>
      </c>
    </row>
    <row r="5" ht="27" customHeight="1" spans="1:10">
      <c r="A5" s="33">
        <v>1</v>
      </c>
      <c r="B5" s="34">
        <v>42736</v>
      </c>
      <c r="C5" s="35" t="s">
        <v>1079</v>
      </c>
      <c r="D5" s="35" t="s">
        <v>1080</v>
      </c>
      <c r="E5" s="35" t="s">
        <v>1081</v>
      </c>
      <c r="F5" s="36">
        <v>100</v>
      </c>
      <c r="G5" s="36">
        <v>75</v>
      </c>
      <c r="H5" s="36" t="s">
        <v>1069</v>
      </c>
      <c r="I5" s="40">
        <v>98</v>
      </c>
      <c r="J5" s="34" t="s">
        <v>1059</v>
      </c>
    </row>
    <row r="6" ht="27" customHeight="1" spans="1:10">
      <c r="A6" s="33">
        <v>2</v>
      </c>
      <c r="B6" s="34">
        <v>42736</v>
      </c>
      <c r="C6" s="35" t="s">
        <v>1079</v>
      </c>
      <c r="D6" s="35" t="s">
        <v>1080</v>
      </c>
      <c r="E6" s="35" t="s">
        <v>1082</v>
      </c>
      <c r="F6" s="37">
        <v>50</v>
      </c>
      <c r="G6" s="38" t="s">
        <v>1083</v>
      </c>
      <c r="H6" s="37" t="s">
        <v>1066</v>
      </c>
      <c r="I6" s="41"/>
      <c r="J6" s="34" t="s">
        <v>1059</v>
      </c>
    </row>
    <row r="7" spans="1:10">
      <c r="A7" s="33">
        <v>3</v>
      </c>
      <c r="B7" s="34">
        <v>42737</v>
      </c>
      <c r="C7" s="35" t="s">
        <v>1084</v>
      </c>
      <c r="D7" s="35" t="s">
        <v>1085</v>
      </c>
      <c r="E7" s="35" t="s">
        <v>1081</v>
      </c>
      <c r="F7" s="36">
        <v>100</v>
      </c>
      <c r="G7" s="37">
        <v>65</v>
      </c>
      <c r="H7" s="37" t="s">
        <v>1066</v>
      </c>
      <c r="I7" s="36">
        <v>100</v>
      </c>
      <c r="J7" s="34" t="s">
        <v>1059</v>
      </c>
    </row>
    <row r="8" spans="1:10">
      <c r="A8" s="33">
        <v>4</v>
      </c>
      <c r="B8" s="34">
        <v>42739</v>
      </c>
      <c r="C8" s="35" t="s">
        <v>1086</v>
      </c>
      <c r="D8" s="35" t="s">
        <v>1080</v>
      </c>
      <c r="E8" s="35" t="s">
        <v>1081</v>
      </c>
      <c r="F8" s="36">
        <v>100</v>
      </c>
      <c r="G8" s="36">
        <v>82</v>
      </c>
      <c r="H8" s="36" t="s">
        <v>1069</v>
      </c>
      <c r="I8" s="36">
        <v>99</v>
      </c>
      <c r="J8" s="34" t="s">
        <v>1059</v>
      </c>
    </row>
    <row r="9" spans="1:10">
      <c r="A9" s="33">
        <v>5</v>
      </c>
      <c r="B9" s="34">
        <v>42740</v>
      </c>
      <c r="C9" s="35" t="s">
        <v>1087</v>
      </c>
      <c r="D9" s="35" t="s">
        <v>1080</v>
      </c>
      <c r="E9" s="35" t="s">
        <v>1081</v>
      </c>
      <c r="F9" s="36">
        <v>100</v>
      </c>
      <c r="G9" s="36">
        <v>76</v>
      </c>
      <c r="H9" s="36" t="s">
        <v>1069</v>
      </c>
      <c r="I9" s="37">
        <v>80</v>
      </c>
      <c r="J9" s="34" t="s">
        <v>1059</v>
      </c>
    </row>
    <row r="10" spans="1:10">
      <c r="A10" s="33">
        <v>6</v>
      </c>
      <c r="B10" s="34">
        <v>42741</v>
      </c>
      <c r="C10" s="35" t="s">
        <v>1088</v>
      </c>
      <c r="D10" s="35" t="s">
        <v>1085</v>
      </c>
      <c r="E10" s="35" t="s">
        <v>1081</v>
      </c>
      <c r="F10" s="36">
        <v>100</v>
      </c>
      <c r="G10" s="36">
        <v>78</v>
      </c>
      <c r="H10" s="36" t="s">
        <v>1069</v>
      </c>
      <c r="I10" s="36">
        <v>95</v>
      </c>
      <c r="J10" s="34" t="s">
        <v>1059</v>
      </c>
    </row>
    <row r="11" spans="1:10">
      <c r="A11" s="33">
        <v>7</v>
      </c>
      <c r="B11" s="34">
        <v>42743</v>
      </c>
      <c r="C11" s="35" t="s">
        <v>1089</v>
      </c>
      <c r="D11" s="35" t="s">
        <v>1090</v>
      </c>
      <c r="E11" s="35" t="s">
        <v>1081</v>
      </c>
      <c r="F11" s="36">
        <v>100</v>
      </c>
      <c r="G11" s="36">
        <v>70</v>
      </c>
      <c r="H11" s="36" t="s">
        <v>1069</v>
      </c>
      <c r="I11" s="36">
        <v>99</v>
      </c>
      <c r="J11" s="34" t="s">
        <v>1059</v>
      </c>
    </row>
    <row r="12" spans="1:10">
      <c r="A12" s="33">
        <v>8</v>
      </c>
      <c r="B12" s="34">
        <v>42744</v>
      </c>
      <c r="C12" s="35" t="s">
        <v>1091</v>
      </c>
      <c r="D12" s="35" t="s">
        <v>1080</v>
      </c>
      <c r="E12" s="35" t="s">
        <v>1081</v>
      </c>
      <c r="F12" s="36">
        <v>100</v>
      </c>
      <c r="G12" s="37">
        <v>65</v>
      </c>
      <c r="H12" s="37" t="s">
        <v>1066</v>
      </c>
      <c r="I12" s="37">
        <v>93</v>
      </c>
      <c r="J12" s="34" t="s">
        <v>1059</v>
      </c>
    </row>
    <row r="13" spans="1:10">
      <c r="A13" s="33">
        <v>9</v>
      </c>
      <c r="B13" s="34">
        <v>42746</v>
      </c>
      <c r="C13" s="35" t="s">
        <v>1092</v>
      </c>
      <c r="D13" s="35" t="s">
        <v>1080</v>
      </c>
      <c r="E13" s="35" t="s">
        <v>1081</v>
      </c>
      <c r="F13" s="36">
        <v>100</v>
      </c>
      <c r="G13" s="37">
        <v>69</v>
      </c>
      <c r="H13" s="37" t="s">
        <v>1066</v>
      </c>
      <c r="I13" s="37">
        <v>90</v>
      </c>
      <c r="J13" s="34" t="s">
        <v>1059</v>
      </c>
    </row>
    <row r="14" spans="1:10">
      <c r="A14" s="33">
        <v>10</v>
      </c>
      <c r="B14" s="34">
        <v>42747</v>
      </c>
      <c r="C14" s="35" t="s">
        <v>1093</v>
      </c>
      <c r="D14" s="35" t="s">
        <v>1080</v>
      </c>
      <c r="E14" s="35" t="s">
        <v>1081</v>
      </c>
      <c r="F14" s="36">
        <v>100</v>
      </c>
      <c r="G14" s="36">
        <v>73</v>
      </c>
      <c r="H14" s="36" t="s">
        <v>1069</v>
      </c>
      <c r="I14" s="36">
        <v>98</v>
      </c>
      <c r="J14" s="34" t="s">
        <v>1059</v>
      </c>
    </row>
    <row r="15" spans="1:10">
      <c r="A15" s="33">
        <v>11</v>
      </c>
      <c r="B15" s="34">
        <v>42748</v>
      </c>
      <c r="C15" s="35" t="s">
        <v>1094</v>
      </c>
      <c r="D15" s="35" t="s">
        <v>1085</v>
      </c>
      <c r="E15" s="35" t="s">
        <v>1081</v>
      </c>
      <c r="F15" s="36">
        <v>100</v>
      </c>
      <c r="G15" s="36">
        <v>76</v>
      </c>
      <c r="H15" s="36" t="s">
        <v>1069</v>
      </c>
      <c r="I15" s="36">
        <v>100</v>
      </c>
      <c r="J15" s="34" t="s">
        <v>1059</v>
      </c>
    </row>
    <row r="16" spans="1:10">
      <c r="A16" s="33">
        <v>12</v>
      </c>
      <c r="B16" s="34">
        <v>42749</v>
      </c>
      <c r="C16" s="35" t="s">
        <v>1095</v>
      </c>
      <c r="D16" s="35" t="s">
        <v>1085</v>
      </c>
      <c r="E16" s="35" t="s">
        <v>1081</v>
      </c>
      <c r="F16" s="36">
        <v>100</v>
      </c>
      <c r="G16" s="36">
        <v>80</v>
      </c>
      <c r="H16" s="36" t="s">
        <v>1069</v>
      </c>
      <c r="I16" s="37">
        <v>93</v>
      </c>
      <c r="J16" s="34" t="s">
        <v>1059</v>
      </c>
    </row>
    <row r="17" spans="1:10">
      <c r="A17" s="33">
        <v>13</v>
      </c>
      <c r="B17" s="34">
        <v>42750</v>
      </c>
      <c r="C17" s="35" t="s">
        <v>1096</v>
      </c>
      <c r="D17" s="35" t="s">
        <v>1090</v>
      </c>
      <c r="E17" s="35" t="s">
        <v>1081</v>
      </c>
      <c r="F17" s="36">
        <v>100</v>
      </c>
      <c r="G17" s="37">
        <v>69</v>
      </c>
      <c r="H17" s="37" t="s">
        <v>1066</v>
      </c>
      <c r="I17" s="37">
        <v>94</v>
      </c>
      <c r="J17" s="34" t="s">
        <v>1059</v>
      </c>
    </row>
    <row r="18" spans="1:10">
      <c r="A18" s="33">
        <v>14</v>
      </c>
      <c r="B18" s="34">
        <v>42751</v>
      </c>
      <c r="C18" s="35" t="s">
        <v>1097</v>
      </c>
      <c r="D18" s="35" t="s">
        <v>1085</v>
      </c>
      <c r="E18" s="35" t="s">
        <v>1081</v>
      </c>
      <c r="F18" s="36">
        <v>100</v>
      </c>
      <c r="G18" s="36">
        <v>92</v>
      </c>
      <c r="H18" s="39" t="s">
        <v>1072</v>
      </c>
      <c r="I18" s="36">
        <v>100</v>
      </c>
      <c r="J18" s="34" t="s">
        <v>1059</v>
      </c>
    </row>
  </sheetData>
  <protectedRanges>
    <protectedRange sqref="A1:B3 D1:D3" name="Rango2_1"/>
  </protectedRanges>
  <mergeCells count="10">
    <mergeCell ref="A1:B1"/>
    <mergeCell ref="C1:G1"/>
    <mergeCell ref="H1:J1"/>
    <mergeCell ref="A2:B2"/>
    <mergeCell ref="C2:G2"/>
    <mergeCell ref="H2:J2"/>
    <mergeCell ref="A3:B3"/>
    <mergeCell ref="C3:G3"/>
    <mergeCell ref="H3:J3"/>
    <mergeCell ref="I5:I6"/>
  </mergeCells>
  <dataValidations count="2">
    <dataValidation type="list" allowBlank="1" showInputMessage="1" showErrorMessage="1" sqref="E5:E18">
      <formula1>"本岗位,多技能"</formula1>
    </dataValidation>
    <dataValidation type="list" allowBlank="1" showInputMessage="1" showErrorMessage="1" sqref="H5:H18">
      <formula1>"仍需努力,精通,模范"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/>
  <rangeList sheetStid="18" master=""/>
  <rangeList sheetStid="15" master=""/>
  <rangeList sheetStid="9" master=""/>
  <rangeList sheetStid="8" master=""/>
  <rangeList sheetStid="20" master=""/>
  <rangeList sheetStid="7" master=""/>
  <rangeList sheetStid="19" master=""/>
  <rangeList sheetStid="14" master="">
    <arrUserId title="Rango2_1" rangeCreator="" othersAccessPermission="edit"/>
  </rangeList>
  <rangeList sheetStid="4" master="">
    <arrUserId title="Rango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00-使用说明</vt:lpstr>
      <vt:lpstr>技能清单规则说明</vt:lpstr>
      <vt:lpstr>1-技能清单</vt:lpstr>
      <vt:lpstr>2-课程清单</vt:lpstr>
      <vt:lpstr>3-培训师名单</vt:lpstr>
      <vt:lpstr>00 版本信息</vt:lpstr>
      <vt:lpstr>01 2024年度年度培训计划表</vt:lpstr>
      <vt:lpstr>5-车间、部门KPI统计</vt:lpstr>
      <vt:lpstr>6-个人KPI统计</vt:lpstr>
      <vt:lpstr>7-班组健康度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81459</dc:creator>
  <cp:lastModifiedBy>李幺幺</cp:lastModifiedBy>
  <dcterms:created xsi:type="dcterms:W3CDTF">2019-07-05T01:25:00Z</dcterms:created>
  <dcterms:modified xsi:type="dcterms:W3CDTF">2023-12-28T07:58:04Z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1160BEC7B6034E089E837476E92C7C76_13</vt:lpwstr>
  </property>
</Properties>
</file>